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issam\Documents\Stats_Site\Master\Stats\StatSite\ANOVA\"/>
    </mc:Choice>
  </mc:AlternateContent>
  <xr:revisionPtr revIDLastSave="0" documentId="13_ncr:1_{0DF147A4-2FC8-4FAF-AA7A-05A8F53C68E0}" xr6:coauthVersionLast="47" xr6:coauthVersionMax="47" xr10:uidLastSave="{00000000-0000-0000-0000-000000000000}"/>
  <bookViews>
    <workbookView xWindow="-120" yWindow="-120" windowWidth="29040" windowHeight="17640" activeTab="7" xr2:uid="{B2E24D27-7090-472F-A16A-6BD0178A54F1}"/>
  </bookViews>
  <sheets>
    <sheet name="Donnees" sheetId="2" r:id="rId1"/>
    <sheet name="Calcul_F_pvalue" sheetId="1" r:id="rId2"/>
    <sheet name="Donnees_Anova" sheetId="5" r:id="rId3"/>
    <sheet name="Anova_Excel" sheetId="3" r:id="rId4"/>
    <sheet name="Anova_IC" sheetId="4" r:id="rId5"/>
    <sheet name="Graphe_VarInter" sheetId="6" r:id="rId6"/>
    <sheet name="VarItra" sheetId="7" r:id="rId7"/>
    <sheet name="Anova__SolutionComplète" sheetId="8" r:id="rId8"/>
  </sheets>
  <externalReferences>
    <externalReference r:id="rId9"/>
  </externalReferences>
  <definedNames>
    <definedName name="_xlnm._FilterDatabase" localSheetId="1" hidden="1">Calcul_F_pvalue!$A$2:$G$51</definedName>
    <definedName name="_xlnm._FilterDatabase" localSheetId="0" hidden="1">Donnees!$A$1:$G$49</definedName>
    <definedName name="_xlnm._FilterDatabase" localSheetId="2" hidden="1">Donnees_Anova!$A$1:$F$49</definedName>
    <definedName name="_xlchart.v1.0" hidden="1">Donnees!$A$2:$A$121</definedName>
    <definedName name="_xlchart.v1.1" hidden="1">Donnees!$B$2:$B$121</definedName>
    <definedName name="_xlchart.v1.2" hidden="1">Donnees!$A$2:$A$121</definedName>
    <definedName name="_xlchart.v1.3" hidden="1">Donnees!$B$2:$B$121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E27" i="4"/>
  <c r="C28" i="4"/>
  <c r="C27" i="4"/>
  <c r="D26" i="4"/>
  <c r="C25" i="4"/>
  <c r="C23" i="4"/>
  <c r="C26" i="4" s="1"/>
  <c r="C22" i="4"/>
  <c r="H19" i="1"/>
  <c r="H17" i="1"/>
  <c r="H5" i="1"/>
  <c r="C20" i="4"/>
  <c r="D9" i="3"/>
  <c r="I8" i="1"/>
  <c r="C4" i="1" s="1"/>
  <c r="D4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93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7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43" i="1"/>
  <c r="I12" i="1"/>
  <c r="I11" i="1"/>
  <c r="I10" i="1"/>
  <c r="I9" i="1"/>
  <c r="D33" i="1" s="1"/>
  <c r="C116" i="1" l="1"/>
  <c r="C69" i="1"/>
  <c r="C6" i="1"/>
  <c r="D26" i="1"/>
  <c r="D22" i="1"/>
  <c r="D18" i="1"/>
  <c r="D14" i="1"/>
  <c r="D10" i="1"/>
  <c r="D6" i="1"/>
  <c r="D40" i="1"/>
  <c r="D36" i="1"/>
  <c r="D32" i="1"/>
  <c r="D25" i="1"/>
  <c r="D17" i="1"/>
  <c r="D9" i="1"/>
  <c r="D39" i="1"/>
  <c r="D31" i="1"/>
  <c r="C5" i="1"/>
  <c r="C101" i="1"/>
  <c r="C37" i="1"/>
  <c r="D28" i="1"/>
  <c r="D24" i="1"/>
  <c r="D20" i="1"/>
  <c r="D16" i="1"/>
  <c r="D12" i="1"/>
  <c r="D8" i="1"/>
  <c r="D42" i="1"/>
  <c r="D38" i="1"/>
  <c r="D34" i="1"/>
  <c r="D30" i="1"/>
  <c r="C113" i="1"/>
  <c r="C53" i="1"/>
  <c r="D29" i="1"/>
  <c r="D21" i="1"/>
  <c r="D13" i="1"/>
  <c r="D5" i="1"/>
  <c r="D35" i="1"/>
  <c r="C121" i="1"/>
  <c r="C85" i="1"/>
  <c r="C21" i="1"/>
  <c r="D27" i="1"/>
  <c r="D23" i="1"/>
  <c r="D19" i="1"/>
  <c r="D15" i="1"/>
  <c r="D11" i="1"/>
  <c r="D7" i="1"/>
  <c r="D41" i="1"/>
  <c r="D37" i="1"/>
  <c r="C120" i="1"/>
  <c r="C109" i="1"/>
  <c r="C93" i="1"/>
  <c r="C77" i="1"/>
  <c r="C61" i="1"/>
  <c r="C45" i="1"/>
  <c r="C29" i="1"/>
  <c r="C13" i="1"/>
  <c r="C97" i="1"/>
  <c r="C81" i="1"/>
  <c r="C65" i="1"/>
  <c r="C49" i="1"/>
  <c r="C33" i="1"/>
  <c r="C17" i="1"/>
  <c r="C117" i="1"/>
  <c r="C105" i="1"/>
  <c r="C89" i="1"/>
  <c r="C73" i="1"/>
  <c r="C57" i="1"/>
  <c r="C41" i="1"/>
  <c r="C25" i="1"/>
  <c r="C9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H15" i="1" l="1"/>
  <c r="H14" i="1"/>
</calcChain>
</file>

<file path=xl/sharedStrings.xml><?xml version="1.0" encoding="utf-8"?>
<sst xmlns="http://schemas.openxmlformats.org/spreadsheetml/2006/main" count="305" uniqueCount="38">
  <si>
    <t>TypePaiment</t>
  </si>
  <si>
    <t>Montant</t>
  </si>
  <si>
    <t>Autre</t>
  </si>
  <si>
    <t>Espèce</t>
  </si>
  <si>
    <t>Postcard</t>
  </si>
  <si>
    <t>VISA</t>
  </si>
  <si>
    <t>SCT=</t>
  </si>
  <si>
    <t>SCR=</t>
  </si>
  <si>
    <t>F=</t>
  </si>
  <si>
    <t>pvalue</t>
  </si>
  <si>
    <t>pvalue=</t>
  </si>
  <si>
    <t>Analyse de variance: un facteur</t>
  </si>
  <si>
    <t>RAPPORT DÉTAILLÉ</t>
  </si>
  <si>
    <t>Groupes</t>
  </si>
  <si>
    <t>Nombre d'échantillons</t>
  </si>
  <si>
    <t>Somme</t>
  </si>
  <si>
    <t>Moyenne</t>
  </si>
  <si>
    <t>Variance</t>
  </si>
  <si>
    <t>ANALYSE DE VARIANCE</t>
  </si>
  <si>
    <t>Source des variations</t>
  </si>
  <si>
    <t>Somme des carrés</t>
  </si>
  <si>
    <t>Degré de liberté</t>
  </si>
  <si>
    <t>Moyenne des carrés</t>
  </si>
  <si>
    <t>F</t>
  </si>
  <si>
    <t>Probabilité</t>
  </si>
  <si>
    <t>Valeur critique pour F</t>
  </si>
  <si>
    <t>Entre Groupes</t>
  </si>
  <si>
    <t>A l'intérieur des groupes</t>
  </si>
  <si>
    <t>Total</t>
  </si>
  <si>
    <t>SCT</t>
  </si>
  <si>
    <t>SCR</t>
  </si>
  <si>
    <t>dl</t>
  </si>
  <si>
    <t>Marge d'erreur</t>
  </si>
  <si>
    <t>Borne Inf</t>
  </si>
  <si>
    <t>Borne Sup</t>
  </si>
  <si>
    <t>Visa</t>
  </si>
  <si>
    <t>T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</si>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</sst>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NumberFormat="1" applyFont="1" applyBorder="1" applyAlignment="1">
      <alignment horizontal="center"/>
    </xf>
    <xf numFmtId="164" fontId="0" fillId="0" borderId="0" xfId="0" applyNumberFormat="1"/>
    <xf numFmtId="0" fontId="1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1" fillId="0" borderId="0" xfId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13" fillId="0" borderId="0" xfId="0" applyFont="1" applyAlignment="1">
      <alignment horizontal="center"/>
    </xf>
    <xf numFmtId="0" fontId="2" fillId="0" borderId="2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0" fillId="0" borderId="0" xfId="0" applyFont="1"/>
    <xf numFmtId="0" fontId="4" fillId="0" borderId="0" xfId="0" applyFont="1" applyAlignment="1">
      <alignment horizontal="center" wrapText="1"/>
    </xf>
    <xf numFmtId="11" fontId="17" fillId="0" borderId="0" xfId="0" applyNumberFormat="1" applyFont="1"/>
  </cellXfs>
  <cellStyles count="2">
    <cellStyle name="Monétaire" xfId="1" builtinId="4"/>
    <cellStyle name="Normal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rgbClr val="FF0000"/>
                </a:solidFill>
                <a:effectLst/>
              </a:rPr>
              <a:t>Variance Intertype( entre les types)</a:t>
            </a:r>
            <a:endParaRPr lang="fr-CH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40552593310712554"/>
          <c:y val="2.29738941243895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'[1]EX_Soins_sol (2)'!$A$1</c:f>
              <c:strCache>
                <c:ptCount val="1"/>
                <c:pt idx="0">
                  <c:v>Autre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'[1]EX_Soins_sol (2)'!$A$2:$A$40</c:f>
              <c:numCache>
                <c:formatCode>General</c:formatCode>
                <c:ptCount val="39"/>
                <c:pt idx="0">
                  <c:v>138</c:v>
                </c:pt>
                <c:pt idx="1">
                  <c:v>86</c:v>
                </c:pt>
                <c:pt idx="2">
                  <c:v>109</c:v>
                </c:pt>
                <c:pt idx="3">
                  <c:v>103</c:v>
                </c:pt>
                <c:pt idx="4">
                  <c:v>106</c:v>
                </c:pt>
                <c:pt idx="5">
                  <c:v>75</c:v>
                </c:pt>
                <c:pt idx="6">
                  <c:v>122</c:v>
                </c:pt>
                <c:pt idx="7">
                  <c:v>157</c:v>
                </c:pt>
                <c:pt idx="8">
                  <c:v>112</c:v>
                </c:pt>
                <c:pt idx="9">
                  <c:v>117</c:v>
                </c:pt>
                <c:pt idx="10">
                  <c:v>114</c:v>
                </c:pt>
                <c:pt idx="11">
                  <c:v>94</c:v>
                </c:pt>
                <c:pt idx="12">
                  <c:v>122</c:v>
                </c:pt>
                <c:pt idx="13">
                  <c:v>73</c:v>
                </c:pt>
                <c:pt idx="14">
                  <c:v>145</c:v>
                </c:pt>
                <c:pt idx="15">
                  <c:v>121</c:v>
                </c:pt>
                <c:pt idx="16">
                  <c:v>123</c:v>
                </c:pt>
                <c:pt idx="17">
                  <c:v>116</c:v>
                </c:pt>
                <c:pt idx="18">
                  <c:v>133</c:v>
                </c:pt>
                <c:pt idx="19">
                  <c:v>108</c:v>
                </c:pt>
                <c:pt idx="20">
                  <c:v>102</c:v>
                </c:pt>
                <c:pt idx="21">
                  <c:v>103</c:v>
                </c:pt>
                <c:pt idx="22">
                  <c:v>124</c:v>
                </c:pt>
                <c:pt idx="23">
                  <c:v>110</c:v>
                </c:pt>
                <c:pt idx="24">
                  <c:v>120</c:v>
                </c:pt>
                <c:pt idx="25">
                  <c:v>110</c:v>
                </c:pt>
                <c:pt idx="26">
                  <c:v>128</c:v>
                </c:pt>
                <c:pt idx="27">
                  <c:v>103</c:v>
                </c:pt>
                <c:pt idx="28">
                  <c:v>97</c:v>
                </c:pt>
                <c:pt idx="29">
                  <c:v>104</c:v>
                </c:pt>
                <c:pt idx="30">
                  <c:v>104</c:v>
                </c:pt>
                <c:pt idx="31">
                  <c:v>100</c:v>
                </c:pt>
                <c:pt idx="32">
                  <c:v>102</c:v>
                </c:pt>
                <c:pt idx="33">
                  <c:v>105</c:v>
                </c:pt>
                <c:pt idx="34">
                  <c:v>73</c:v>
                </c:pt>
                <c:pt idx="35">
                  <c:v>109</c:v>
                </c:pt>
                <c:pt idx="36">
                  <c:v>153</c:v>
                </c:pt>
                <c:pt idx="37">
                  <c:v>113</c:v>
                </c:pt>
                <c:pt idx="38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9-4212-9286-C47C014053BB}"/>
            </c:ext>
          </c:extLst>
        </c:ser>
        <c:ser>
          <c:idx val="1"/>
          <c:order val="1"/>
          <c:tx>
            <c:strRef>
              <c:f>'[1]EX_Soins_sol (2)'!$D$1</c:f>
              <c:strCache>
                <c:ptCount val="1"/>
                <c:pt idx="0">
                  <c:v>Espèce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'[1]EX_Soins_sol (2)'!$C$2:$C$30</c:f>
              <c:numCache>
                <c:formatCode>General</c:formatCode>
                <c:ptCount val="2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</c:numCache>
            </c:numRef>
          </c:xVal>
          <c:yVal>
            <c:numRef>
              <c:f>'[1]EX_Soins_sol (2)'!$D$2:$D$30</c:f>
              <c:numCache>
                <c:formatCode>General</c:formatCode>
                <c:ptCount val="29"/>
                <c:pt idx="0">
                  <c:v>89</c:v>
                </c:pt>
                <c:pt idx="1">
                  <c:v>74</c:v>
                </c:pt>
                <c:pt idx="2">
                  <c:v>70</c:v>
                </c:pt>
                <c:pt idx="3">
                  <c:v>82</c:v>
                </c:pt>
                <c:pt idx="4">
                  <c:v>72</c:v>
                </c:pt>
                <c:pt idx="5">
                  <c:v>60</c:v>
                </c:pt>
                <c:pt idx="6">
                  <c:v>73</c:v>
                </c:pt>
                <c:pt idx="7">
                  <c:v>70</c:v>
                </c:pt>
                <c:pt idx="8">
                  <c:v>100</c:v>
                </c:pt>
                <c:pt idx="9">
                  <c:v>59</c:v>
                </c:pt>
                <c:pt idx="10">
                  <c:v>104</c:v>
                </c:pt>
                <c:pt idx="11">
                  <c:v>75</c:v>
                </c:pt>
                <c:pt idx="12">
                  <c:v>85</c:v>
                </c:pt>
                <c:pt idx="13">
                  <c:v>77</c:v>
                </c:pt>
                <c:pt idx="14">
                  <c:v>71</c:v>
                </c:pt>
                <c:pt idx="15">
                  <c:v>116</c:v>
                </c:pt>
                <c:pt idx="16">
                  <c:v>88</c:v>
                </c:pt>
                <c:pt idx="17">
                  <c:v>91</c:v>
                </c:pt>
                <c:pt idx="18">
                  <c:v>75</c:v>
                </c:pt>
                <c:pt idx="19">
                  <c:v>108</c:v>
                </c:pt>
                <c:pt idx="20">
                  <c:v>88</c:v>
                </c:pt>
                <c:pt idx="21">
                  <c:v>88</c:v>
                </c:pt>
                <c:pt idx="22">
                  <c:v>84</c:v>
                </c:pt>
                <c:pt idx="23">
                  <c:v>98</c:v>
                </c:pt>
                <c:pt idx="24">
                  <c:v>93</c:v>
                </c:pt>
                <c:pt idx="25">
                  <c:v>87</c:v>
                </c:pt>
                <c:pt idx="26">
                  <c:v>75</c:v>
                </c:pt>
                <c:pt idx="27">
                  <c:v>80</c:v>
                </c:pt>
                <c:pt idx="28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9-4212-9286-C47C014053BB}"/>
            </c:ext>
          </c:extLst>
        </c:ser>
        <c:ser>
          <c:idx val="2"/>
          <c:order val="2"/>
          <c:tx>
            <c:strRef>
              <c:f>'[1]EX_Soins_sol (2)'!$G$1</c:f>
              <c:strCache>
                <c:ptCount val="1"/>
                <c:pt idx="0">
                  <c:v>Postcard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'[1]EX_Soins_sol (2)'!$F$2:$F$22</c:f>
              <c:numCache>
                <c:formatCode>General</c:formatCode>
                <c:ptCount val="2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</c:numCache>
            </c:numRef>
          </c:xVal>
          <c:yVal>
            <c:numRef>
              <c:f>'[1]EX_Soins_sol (2)'!$G$2:$G$22</c:f>
              <c:numCache>
                <c:formatCode>General</c:formatCode>
                <c:ptCount val="21"/>
                <c:pt idx="0">
                  <c:v>93</c:v>
                </c:pt>
                <c:pt idx="1">
                  <c:v>117</c:v>
                </c:pt>
                <c:pt idx="2">
                  <c:v>102</c:v>
                </c:pt>
                <c:pt idx="3">
                  <c:v>100</c:v>
                </c:pt>
                <c:pt idx="4">
                  <c:v>94</c:v>
                </c:pt>
                <c:pt idx="5">
                  <c:v>90</c:v>
                </c:pt>
                <c:pt idx="6">
                  <c:v>90</c:v>
                </c:pt>
                <c:pt idx="7">
                  <c:v>86</c:v>
                </c:pt>
                <c:pt idx="8">
                  <c:v>88</c:v>
                </c:pt>
                <c:pt idx="9">
                  <c:v>105</c:v>
                </c:pt>
                <c:pt idx="10">
                  <c:v>82</c:v>
                </c:pt>
                <c:pt idx="11">
                  <c:v>88</c:v>
                </c:pt>
                <c:pt idx="12">
                  <c:v>111</c:v>
                </c:pt>
                <c:pt idx="13">
                  <c:v>102</c:v>
                </c:pt>
                <c:pt idx="14">
                  <c:v>96</c:v>
                </c:pt>
                <c:pt idx="15">
                  <c:v>103</c:v>
                </c:pt>
                <c:pt idx="16">
                  <c:v>101</c:v>
                </c:pt>
                <c:pt idx="17">
                  <c:v>91</c:v>
                </c:pt>
                <c:pt idx="18">
                  <c:v>100</c:v>
                </c:pt>
                <c:pt idx="19">
                  <c:v>102</c:v>
                </c:pt>
                <c:pt idx="20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9-4212-9286-C47C014053BB}"/>
            </c:ext>
          </c:extLst>
        </c:ser>
        <c:ser>
          <c:idx val="3"/>
          <c:order val="3"/>
          <c:tx>
            <c:strRef>
              <c:f>'[1]EX_Soins_sol (2)'!$K$1</c:f>
              <c:strCache>
                <c:ptCount val="1"/>
                <c:pt idx="0">
                  <c:v>VISA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'[1]EX_Soins_sol (2)'!$I$2:$I$32</c:f>
              <c:numCache>
                <c:formatCode>General</c:formatCode>
                <c:ptCount val="31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100</c:v>
                </c:pt>
                <c:pt idx="10">
                  <c:v>101</c:v>
                </c:pt>
                <c:pt idx="11">
                  <c:v>102</c:v>
                </c:pt>
                <c:pt idx="12">
                  <c:v>103</c:v>
                </c:pt>
                <c:pt idx="13">
                  <c:v>104</c:v>
                </c:pt>
                <c:pt idx="14">
                  <c:v>105</c:v>
                </c:pt>
                <c:pt idx="15">
                  <c:v>106</c:v>
                </c:pt>
                <c:pt idx="16">
                  <c:v>107</c:v>
                </c:pt>
                <c:pt idx="17">
                  <c:v>108</c:v>
                </c:pt>
                <c:pt idx="18">
                  <c:v>109</c:v>
                </c:pt>
                <c:pt idx="19">
                  <c:v>110</c:v>
                </c:pt>
                <c:pt idx="20">
                  <c:v>111</c:v>
                </c:pt>
                <c:pt idx="21">
                  <c:v>112</c:v>
                </c:pt>
                <c:pt idx="22">
                  <c:v>113</c:v>
                </c:pt>
                <c:pt idx="23">
                  <c:v>114</c:v>
                </c:pt>
                <c:pt idx="24">
                  <c:v>115</c:v>
                </c:pt>
                <c:pt idx="25">
                  <c:v>116</c:v>
                </c:pt>
                <c:pt idx="26">
                  <c:v>117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121</c:v>
                </c:pt>
              </c:numCache>
            </c:numRef>
          </c:xVal>
          <c:yVal>
            <c:numRef>
              <c:f>'[1]EX_Soins_sol (2)'!$K$2:$K$32</c:f>
              <c:numCache>
                <c:formatCode>General</c:formatCode>
                <c:ptCount val="31"/>
                <c:pt idx="0">
                  <c:v>104</c:v>
                </c:pt>
                <c:pt idx="1">
                  <c:v>140</c:v>
                </c:pt>
                <c:pt idx="2">
                  <c:v>127</c:v>
                </c:pt>
                <c:pt idx="3">
                  <c:v>120</c:v>
                </c:pt>
                <c:pt idx="4">
                  <c:v>132</c:v>
                </c:pt>
                <c:pt idx="5">
                  <c:v>147</c:v>
                </c:pt>
                <c:pt idx="6">
                  <c:v>147</c:v>
                </c:pt>
                <c:pt idx="7">
                  <c:v>156</c:v>
                </c:pt>
                <c:pt idx="8">
                  <c:v>139</c:v>
                </c:pt>
                <c:pt idx="9">
                  <c:v>123</c:v>
                </c:pt>
                <c:pt idx="10">
                  <c:v>136</c:v>
                </c:pt>
                <c:pt idx="11">
                  <c:v>145</c:v>
                </c:pt>
                <c:pt idx="12">
                  <c:v>131</c:v>
                </c:pt>
                <c:pt idx="13">
                  <c:v>115</c:v>
                </c:pt>
                <c:pt idx="14">
                  <c:v>123</c:v>
                </c:pt>
                <c:pt idx="15">
                  <c:v>124</c:v>
                </c:pt>
                <c:pt idx="16">
                  <c:v>127</c:v>
                </c:pt>
                <c:pt idx="17">
                  <c:v>119</c:v>
                </c:pt>
                <c:pt idx="18">
                  <c:v>117</c:v>
                </c:pt>
                <c:pt idx="19">
                  <c:v>134</c:v>
                </c:pt>
                <c:pt idx="20">
                  <c:v>134</c:v>
                </c:pt>
                <c:pt idx="21">
                  <c:v>123</c:v>
                </c:pt>
                <c:pt idx="22">
                  <c:v>133</c:v>
                </c:pt>
                <c:pt idx="23">
                  <c:v>120</c:v>
                </c:pt>
                <c:pt idx="24">
                  <c:v>127</c:v>
                </c:pt>
                <c:pt idx="25">
                  <c:v>103</c:v>
                </c:pt>
                <c:pt idx="26">
                  <c:v>106</c:v>
                </c:pt>
                <c:pt idx="27">
                  <c:v>150</c:v>
                </c:pt>
                <c:pt idx="28">
                  <c:v>103</c:v>
                </c:pt>
                <c:pt idx="29">
                  <c:v>124</c:v>
                </c:pt>
                <c:pt idx="3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69-4212-9286-C47C014053BB}"/>
            </c:ext>
          </c:extLst>
        </c:ser>
        <c:ser>
          <c:idx val="4"/>
          <c:order val="4"/>
          <c:tx>
            <c:strRef>
              <c:f>'[1]EX_Soins_sol (2)'!$N$1</c:f>
              <c:strCache>
                <c:ptCount val="1"/>
                <c:pt idx="0">
                  <c:v>Moyenne 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'[1]EX_Soins_sol (2)'!$M$2:$M$122</c:f>
              <c:numCache>
                <c:formatCode>General</c:formatCode>
                <c:ptCount val="1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</c:numCache>
            </c:numRef>
          </c:xVal>
          <c:yVal>
            <c:numRef>
              <c:f>'[1]EX_Soins_sol (2)'!$N$2:$N$122</c:f>
              <c:numCache>
                <c:formatCode>General</c:formatCode>
                <c:ptCount val="121"/>
                <c:pt idx="0">
                  <c:v>106.5</c:v>
                </c:pt>
                <c:pt idx="1">
                  <c:v>106.5</c:v>
                </c:pt>
                <c:pt idx="2">
                  <c:v>106.5</c:v>
                </c:pt>
                <c:pt idx="3">
                  <c:v>106.5</c:v>
                </c:pt>
                <c:pt idx="4">
                  <c:v>106.5</c:v>
                </c:pt>
                <c:pt idx="5">
                  <c:v>106.5</c:v>
                </c:pt>
                <c:pt idx="6">
                  <c:v>106.5</c:v>
                </c:pt>
                <c:pt idx="7">
                  <c:v>106.5</c:v>
                </c:pt>
                <c:pt idx="8">
                  <c:v>106.5</c:v>
                </c:pt>
                <c:pt idx="9">
                  <c:v>106.5</c:v>
                </c:pt>
                <c:pt idx="10">
                  <c:v>106.5</c:v>
                </c:pt>
                <c:pt idx="11">
                  <c:v>106.5</c:v>
                </c:pt>
                <c:pt idx="12">
                  <c:v>106.5</c:v>
                </c:pt>
                <c:pt idx="13">
                  <c:v>106.5</c:v>
                </c:pt>
                <c:pt idx="14">
                  <c:v>106.5</c:v>
                </c:pt>
                <c:pt idx="15">
                  <c:v>106.5</c:v>
                </c:pt>
                <c:pt idx="16">
                  <c:v>106.5</c:v>
                </c:pt>
                <c:pt idx="17">
                  <c:v>106.5</c:v>
                </c:pt>
                <c:pt idx="18">
                  <c:v>106.5</c:v>
                </c:pt>
                <c:pt idx="19">
                  <c:v>106.5</c:v>
                </c:pt>
                <c:pt idx="20">
                  <c:v>106.5</c:v>
                </c:pt>
                <c:pt idx="21">
                  <c:v>106.5</c:v>
                </c:pt>
                <c:pt idx="22">
                  <c:v>106.5</c:v>
                </c:pt>
                <c:pt idx="23">
                  <c:v>106.5</c:v>
                </c:pt>
                <c:pt idx="24">
                  <c:v>106.5</c:v>
                </c:pt>
                <c:pt idx="25">
                  <c:v>106.5</c:v>
                </c:pt>
                <c:pt idx="26">
                  <c:v>106.5</c:v>
                </c:pt>
                <c:pt idx="27">
                  <c:v>106.5</c:v>
                </c:pt>
                <c:pt idx="28">
                  <c:v>106.5</c:v>
                </c:pt>
                <c:pt idx="29">
                  <c:v>106.5</c:v>
                </c:pt>
                <c:pt idx="30">
                  <c:v>106.5</c:v>
                </c:pt>
                <c:pt idx="31">
                  <c:v>106.5</c:v>
                </c:pt>
                <c:pt idx="32">
                  <c:v>106.5</c:v>
                </c:pt>
                <c:pt idx="33">
                  <c:v>106.5</c:v>
                </c:pt>
                <c:pt idx="34">
                  <c:v>106.5</c:v>
                </c:pt>
                <c:pt idx="35">
                  <c:v>106.5</c:v>
                </c:pt>
                <c:pt idx="36">
                  <c:v>106.5</c:v>
                </c:pt>
                <c:pt idx="37">
                  <c:v>106.5</c:v>
                </c:pt>
                <c:pt idx="38">
                  <c:v>106.5</c:v>
                </c:pt>
                <c:pt idx="39">
                  <c:v>106.5</c:v>
                </c:pt>
                <c:pt idx="40">
                  <c:v>106.5</c:v>
                </c:pt>
                <c:pt idx="41">
                  <c:v>106.5</c:v>
                </c:pt>
                <c:pt idx="42">
                  <c:v>106.5</c:v>
                </c:pt>
                <c:pt idx="43">
                  <c:v>106.5</c:v>
                </c:pt>
                <c:pt idx="44">
                  <c:v>106.5</c:v>
                </c:pt>
                <c:pt idx="45">
                  <c:v>106.5</c:v>
                </c:pt>
                <c:pt idx="46">
                  <c:v>106.5</c:v>
                </c:pt>
                <c:pt idx="47">
                  <c:v>106.5</c:v>
                </c:pt>
                <c:pt idx="48">
                  <c:v>106.5</c:v>
                </c:pt>
                <c:pt idx="49">
                  <c:v>106.5</c:v>
                </c:pt>
                <c:pt idx="50">
                  <c:v>106.5</c:v>
                </c:pt>
                <c:pt idx="51">
                  <c:v>106.5</c:v>
                </c:pt>
                <c:pt idx="52">
                  <c:v>106.5</c:v>
                </c:pt>
                <c:pt idx="53">
                  <c:v>106.5</c:v>
                </c:pt>
                <c:pt idx="54">
                  <c:v>106.5</c:v>
                </c:pt>
                <c:pt idx="55">
                  <c:v>106.5</c:v>
                </c:pt>
                <c:pt idx="56">
                  <c:v>106.5</c:v>
                </c:pt>
                <c:pt idx="57">
                  <c:v>106.5</c:v>
                </c:pt>
                <c:pt idx="58">
                  <c:v>106.5</c:v>
                </c:pt>
                <c:pt idx="59">
                  <c:v>106.5</c:v>
                </c:pt>
                <c:pt idx="60">
                  <c:v>106.5</c:v>
                </c:pt>
                <c:pt idx="61">
                  <c:v>106.5</c:v>
                </c:pt>
                <c:pt idx="62">
                  <c:v>106.5</c:v>
                </c:pt>
                <c:pt idx="63">
                  <c:v>106.5</c:v>
                </c:pt>
                <c:pt idx="64">
                  <c:v>106.5</c:v>
                </c:pt>
                <c:pt idx="65">
                  <c:v>106.5</c:v>
                </c:pt>
                <c:pt idx="66">
                  <c:v>106.5</c:v>
                </c:pt>
                <c:pt idx="67">
                  <c:v>106.5</c:v>
                </c:pt>
                <c:pt idx="68">
                  <c:v>106.5</c:v>
                </c:pt>
                <c:pt idx="69">
                  <c:v>106.5</c:v>
                </c:pt>
                <c:pt idx="70">
                  <c:v>106.5</c:v>
                </c:pt>
                <c:pt idx="71">
                  <c:v>106.5</c:v>
                </c:pt>
                <c:pt idx="72">
                  <c:v>106.5</c:v>
                </c:pt>
                <c:pt idx="73">
                  <c:v>106.5</c:v>
                </c:pt>
                <c:pt idx="74">
                  <c:v>106.5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106.5</c:v>
                </c:pt>
                <c:pt idx="79">
                  <c:v>106.5</c:v>
                </c:pt>
                <c:pt idx="80">
                  <c:v>106.5</c:v>
                </c:pt>
                <c:pt idx="81">
                  <c:v>106.5</c:v>
                </c:pt>
                <c:pt idx="82">
                  <c:v>106.5</c:v>
                </c:pt>
                <c:pt idx="83">
                  <c:v>106.5</c:v>
                </c:pt>
                <c:pt idx="84">
                  <c:v>106.5</c:v>
                </c:pt>
                <c:pt idx="85">
                  <c:v>106.5</c:v>
                </c:pt>
                <c:pt idx="86">
                  <c:v>106.5</c:v>
                </c:pt>
                <c:pt idx="87">
                  <c:v>106.5</c:v>
                </c:pt>
                <c:pt idx="88">
                  <c:v>106.5</c:v>
                </c:pt>
                <c:pt idx="89">
                  <c:v>106.5</c:v>
                </c:pt>
                <c:pt idx="90">
                  <c:v>106.5</c:v>
                </c:pt>
                <c:pt idx="91">
                  <c:v>106.5</c:v>
                </c:pt>
                <c:pt idx="92">
                  <c:v>106.5</c:v>
                </c:pt>
                <c:pt idx="93">
                  <c:v>106.5</c:v>
                </c:pt>
                <c:pt idx="94">
                  <c:v>106.5</c:v>
                </c:pt>
                <c:pt idx="95">
                  <c:v>106.5</c:v>
                </c:pt>
                <c:pt idx="96">
                  <c:v>106.5</c:v>
                </c:pt>
                <c:pt idx="97">
                  <c:v>106.5</c:v>
                </c:pt>
                <c:pt idx="98">
                  <c:v>106.5</c:v>
                </c:pt>
                <c:pt idx="99">
                  <c:v>106.5</c:v>
                </c:pt>
                <c:pt idx="100">
                  <c:v>106.5</c:v>
                </c:pt>
                <c:pt idx="101">
                  <c:v>106.5</c:v>
                </c:pt>
                <c:pt idx="102">
                  <c:v>106.5</c:v>
                </c:pt>
                <c:pt idx="103">
                  <c:v>106.5</c:v>
                </c:pt>
                <c:pt idx="104">
                  <c:v>106.5</c:v>
                </c:pt>
                <c:pt idx="105">
                  <c:v>106.5</c:v>
                </c:pt>
                <c:pt idx="106">
                  <c:v>106.5</c:v>
                </c:pt>
                <c:pt idx="107">
                  <c:v>106.5</c:v>
                </c:pt>
                <c:pt idx="108">
                  <c:v>106.5</c:v>
                </c:pt>
                <c:pt idx="109">
                  <c:v>106.5</c:v>
                </c:pt>
                <c:pt idx="110">
                  <c:v>106.5</c:v>
                </c:pt>
                <c:pt idx="111">
                  <c:v>106.5</c:v>
                </c:pt>
                <c:pt idx="112">
                  <c:v>106.5</c:v>
                </c:pt>
                <c:pt idx="113">
                  <c:v>106.5</c:v>
                </c:pt>
                <c:pt idx="114">
                  <c:v>106.5</c:v>
                </c:pt>
                <c:pt idx="115">
                  <c:v>106.5</c:v>
                </c:pt>
                <c:pt idx="116">
                  <c:v>106.5</c:v>
                </c:pt>
                <c:pt idx="117">
                  <c:v>106.5</c:v>
                </c:pt>
                <c:pt idx="118">
                  <c:v>106.5</c:v>
                </c:pt>
                <c:pt idx="119">
                  <c:v>106.5</c:v>
                </c:pt>
                <c:pt idx="120">
                  <c:v>106.5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C69-4212-9286-C47C0140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664632"/>
        <c:axId val="674663976"/>
      </c:scatterChart>
      <c:valAx>
        <c:axId val="67466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4663976"/>
        <c:crosses val="autoZero"/>
        <c:crossBetween val="midCat"/>
      </c:valAx>
      <c:valAx>
        <c:axId val="67466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Montant (CHF)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4664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B050"/>
                </a:solidFill>
              </a:rPr>
              <a:t>Variance Intratype (à l'intérieur</a:t>
            </a:r>
            <a:r>
              <a:rPr lang="en-US" baseline="0">
                <a:solidFill>
                  <a:srgbClr val="00B050"/>
                </a:solidFill>
              </a:rPr>
              <a:t> de chaque type)</a:t>
            </a:r>
            <a:endParaRPr lang="en-US">
              <a:solidFill>
                <a:srgbClr val="00B050"/>
              </a:solidFill>
            </a:endParaRPr>
          </a:p>
        </c:rich>
      </c:tx>
      <c:layout>
        <c:manualLayout>
          <c:xMode val="edge"/>
          <c:yMode val="edge"/>
          <c:x val="0.423540298770546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211692012041964E-2"/>
          <c:y val="4.177071658979923E-2"/>
          <c:w val="0.93670681729511518"/>
          <c:h val="0.88080018879048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'[1]EX_Soins_sol (2)'!$A$1</c:f>
              <c:strCache>
                <c:ptCount val="1"/>
                <c:pt idx="0">
                  <c:v>Autre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'[1]EX_Soins_sol (2)'!$A$2:$A$40</c:f>
              <c:numCache>
                <c:formatCode>General</c:formatCode>
                <c:ptCount val="39"/>
                <c:pt idx="0">
                  <c:v>138</c:v>
                </c:pt>
                <c:pt idx="1">
                  <c:v>86</c:v>
                </c:pt>
                <c:pt idx="2">
                  <c:v>109</c:v>
                </c:pt>
                <c:pt idx="3">
                  <c:v>103</c:v>
                </c:pt>
                <c:pt idx="4">
                  <c:v>106</c:v>
                </c:pt>
                <c:pt idx="5">
                  <c:v>75</c:v>
                </c:pt>
                <c:pt idx="6">
                  <c:v>122</c:v>
                </c:pt>
                <c:pt idx="7">
                  <c:v>157</c:v>
                </c:pt>
                <c:pt idx="8">
                  <c:v>112</c:v>
                </c:pt>
                <c:pt idx="9">
                  <c:v>117</c:v>
                </c:pt>
                <c:pt idx="10">
                  <c:v>114</c:v>
                </c:pt>
                <c:pt idx="11">
                  <c:v>94</c:v>
                </c:pt>
                <c:pt idx="12">
                  <c:v>122</c:v>
                </c:pt>
                <c:pt idx="13">
                  <c:v>73</c:v>
                </c:pt>
                <c:pt idx="14">
                  <c:v>145</c:v>
                </c:pt>
                <c:pt idx="15">
                  <c:v>121</c:v>
                </c:pt>
                <c:pt idx="16">
                  <c:v>123</c:v>
                </c:pt>
                <c:pt idx="17">
                  <c:v>116</c:v>
                </c:pt>
                <c:pt idx="18">
                  <c:v>133</c:v>
                </c:pt>
                <c:pt idx="19">
                  <c:v>108</c:v>
                </c:pt>
                <c:pt idx="20">
                  <c:v>102</c:v>
                </c:pt>
                <c:pt idx="21">
                  <c:v>103</c:v>
                </c:pt>
                <c:pt idx="22">
                  <c:v>124</c:v>
                </c:pt>
                <c:pt idx="23">
                  <c:v>110</c:v>
                </c:pt>
                <c:pt idx="24">
                  <c:v>120</c:v>
                </c:pt>
                <c:pt idx="25">
                  <c:v>110</c:v>
                </c:pt>
                <c:pt idx="26">
                  <c:v>128</c:v>
                </c:pt>
                <c:pt idx="27">
                  <c:v>103</c:v>
                </c:pt>
                <c:pt idx="28">
                  <c:v>97</c:v>
                </c:pt>
                <c:pt idx="29">
                  <c:v>104</c:v>
                </c:pt>
                <c:pt idx="30">
                  <c:v>104</c:v>
                </c:pt>
                <c:pt idx="31">
                  <c:v>100</c:v>
                </c:pt>
                <c:pt idx="32">
                  <c:v>102</c:v>
                </c:pt>
                <c:pt idx="33">
                  <c:v>105</c:v>
                </c:pt>
                <c:pt idx="34">
                  <c:v>73</c:v>
                </c:pt>
                <c:pt idx="35">
                  <c:v>109</c:v>
                </c:pt>
                <c:pt idx="36">
                  <c:v>153</c:v>
                </c:pt>
                <c:pt idx="37">
                  <c:v>113</c:v>
                </c:pt>
                <c:pt idx="38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8-4B84-A991-3E3422A437F2}"/>
            </c:ext>
          </c:extLst>
        </c:ser>
        <c:ser>
          <c:idx val="2"/>
          <c:order val="2"/>
          <c:tx>
            <c:strRef>
              <c:f>'[1]EX_Soins_sol (2)'!$D$1</c:f>
              <c:strCache>
                <c:ptCount val="1"/>
                <c:pt idx="0">
                  <c:v>Espèce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'[1]EX_Soins_sol (2)'!$C$2:$C$30</c:f>
              <c:numCache>
                <c:formatCode>General</c:formatCode>
                <c:ptCount val="2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</c:numCache>
            </c:numRef>
          </c:xVal>
          <c:yVal>
            <c:numRef>
              <c:f>'[1]EX_Soins_sol (2)'!$D$2:$D$30</c:f>
              <c:numCache>
                <c:formatCode>General</c:formatCode>
                <c:ptCount val="29"/>
                <c:pt idx="0">
                  <c:v>89</c:v>
                </c:pt>
                <c:pt idx="1">
                  <c:v>74</c:v>
                </c:pt>
                <c:pt idx="2">
                  <c:v>70</c:v>
                </c:pt>
                <c:pt idx="3">
                  <c:v>82</c:v>
                </c:pt>
                <c:pt idx="4">
                  <c:v>72</c:v>
                </c:pt>
                <c:pt idx="5">
                  <c:v>60</c:v>
                </c:pt>
                <c:pt idx="6">
                  <c:v>73</c:v>
                </c:pt>
                <c:pt idx="7">
                  <c:v>70</c:v>
                </c:pt>
                <c:pt idx="8">
                  <c:v>100</c:v>
                </c:pt>
                <c:pt idx="9">
                  <c:v>59</c:v>
                </c:pt>
                <c:pt idx="10">
                  <c:v>104</c:v>
                </c:pt>
                <c:pt idx="11">
                  <c:v>75</c:v>
                </c:pt>
                <c:pt idx="12">
                  <c:v>85</c:v>
                </c:pt>
                <c:pt idx="13">
                  <c:v>77</c:v>
                </c:pt>
                <c:pt idx="14">
                  <c:v>71</c:v>
                </c:pt>
                <c:pt idx="15">
                  <c:v>116</c:v>
                </c:pt>
                <c:pt idx="16">
                  <c:v>88</c:v>
                </c:pt>
                <c:pt idx="17">
                  <c:v>91</c:v>
                </c:pt>
                <c:pt idx="18">
                  <c:v>75</c:v>
                </c:pt>
                <c:pt idx="19">
                  <c:v>108</c:v>
                </c:pt>
                <c:pt idx="20">
                  <c:v>88</c:v>
                </c:pt>
                <c:pt idx="21">
                  <c:v>88</c:v>
                </c:pt>
                <c:pt idx="22">
                  <c:v>84</c:v>
                </c:pt>
                <c:pt idx="23">
                  <c:v>98</c:v>
                </c:pt>
                <c:pt idx="24">
                  <c:v>93</c:v>
                </c:pt>
                <c:pt idx="25">
                  <c:v>87</c:v>
                </c:pt>
                <c:pt idx="26">
                  <c:v>75</c:v>
                </c:pt>
                <c:pt idx="27">
                  <c:v>80</c:v>
                </c:pt>
                <c:pt idx="28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8-4B84-A991-3E3422A437F2}"/>
            </c:ext>
          </c:extLst>
        </c:ser>
        <c:ser>
          <c:idx val="4"/>
          <c:order val="4"/>
          <c:tx>
            <c:strRef>
              <c:f>'[1]EX_Soins_sol (2)'!$G$1</c:f>
              <c:strCache>
                <c:ptCount val="1"/>
                <c:pt idx="0">
                  <c:v>Postcard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'[1]EX_Soins_sol (2)'!$F$2:$F$22</c:f>
              <c:numCache>
                <c:formatCode>General</c:formatCode>
                <c:ptCount val="2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</c:numCache>
            </c:numRef>
          </c:xVal>
          <c:yVal>
            <c:numRef>
              <c:f>'[1]EX_Soins_sol (2)'!$G$2:$G$22</c:f>
              <c:numCache>
                <c:formatCode>General</c:formatCode>
                <c:ptCount val="21"/>
                <c:pt idx="0">
                  <c:v>93</c:v>
                </c:pt>
                <c:pt idx="1">
                  <c:v>117</c:v>
                </c:pt>
                <c:pt idx="2">
                  <c:v>102</c:v>
                </c:pt>
                <c:pt idx="3">
                  <c:v>100</c:v>
                </c:pt>
                <c:pt idx="4">
                  <c:v>94</c:v>
                </c:pt>
                <c:pt idx="5">
                  <c:v>90</c:v>
                </c:pt>
                <c:pt idx="6">
                  <c:v>90</c:v>
                </c:pt>
                <c:pt idx="7">
                  <c:v>86</c:v>
                </c:pt>
                <c:pt idx="8">
                  <c:v>88</c:v>
                </c:pt>
                <c:pt idx="9">
                  <c:v>105</c:v>
                </c:pt>
                <c:pt idx="10">
                  <c:v>82</c:v>
                </c:pt>
                <c:pt idx="11">
                  <c:v>88</c:v>
                </c:pt>
                <c:pt idx="12">
                  <c:v>111</c:v>
                </c:pt>
                <c:pt idx="13">
                  <c:v>102</c:v>
                </c:pt>
                <c:pt idx="14">
                  <c:v>96</c:v>
                </c:pt>
                <c:pt idx="15">
                  <c:v>103</c:v>
                </c:pt>
                <c:pt idx="16">
                  <c:v>101</c:v>
                </c:pt>
                <c:pt idx="17">
                  <c:v>91</c:v>
                </c:pt>
                <c:pt idx="18">
                  <c:v>100</c:v>
                </c:pt>
                <c:pt idx="19">
                  <c:v>102</c:v>
                </c:pt>
                <c:pt idx="20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8-4B84-A991-3E3422A437F2}"/>
            </c:ext>
          </c:extLst>
        </c:ser>
        <c:ser>
          <c:idx val="6"/>
          <c:order val="6"/>
          <c:tx>
            <c:strRef>
              <c:f>'[1]EX_Soins_sol (2)'!$K$1</c:f>
              <c:strCache>
                <c:ptCount val="1"/>
                <c:pt idx="0">
                  <c:v>VISA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'[1]EX_Soins_sol (2)'!$I$2:$I$32</c:f>
              <c:numCache>
                <c:formatCode>General</c:formatCode>
                <c:ptCount val="31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100</c:v>
                </c:pt>
                <c:pt idx="10">
                  <c:v>101</c:v>
                </c:pt>
                <c:pt idx="11">
                  <c:v>102</c:v>
                </c:pt>
                <c:pt idx="12">
                  <c:v>103</c:v>
                </c:pt>
                <c:pt idx="13">
                  <c:v>104</c:v>
                </c:pt>
                <c:pt idx="14">
                  <c:v>105</c:v>
                </c:pt>
                <c:pt idx="15">
                  <c:v>106</c:v>
                </c:pt>
                <c:pt idx="16">
                  <c:v>107</c:v>
                </c:pt>
                <c:pt idx="17">
                  <c:v>108</c:v>
                </c:pt>
                <c:pt idx="18">
                  <c:v>109</c:v>
                </c:pt>
                <c:pt idx="19">
                  <c:v>110</c:v>
                </c:pt>
                <c:pt idx="20">
                  <c:v>111</c:v>
                </c:pt>
                <c:pt idx="21">
                  <c:v>112</c:v>
                </c:pt>
                <c:pt idx="22">
                  <c:v>113</c:v>
                </c:pt>
                <c:pt idx="23">
                  <c:v>114</c:v>
                </c:pt>
                <c:pt idx="24">
                  <c:v>115</c:v>
                </c:pt>
                <c:pt idx="25">
                  <c:v>116</c:v>
                </c:pt>
                <c:pt idx="26">
                  <c:v>117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121</c:v>
                </c:pt>
              </c:numCache>
            </c:numRef>
          </c:xVal>
          <c:yVal>
            <c:numRef>
              <c:f>'[1]EX_Soins_sol (2)'!$K$2:$K$32</c:f>
              <c:numCache>
                <c:formatCode>General</c:formatCode>
                <c:ptCount val="31"/>
                <c:pt idx="0">
                  <c:v>104</c:v>
                </c:pt>
                <c:pt idx="1">
                  <c:v>140</c:v>
                </c:pt>
                <c:pt idx="2">
                  <c:v>127</c:v>
                </c:pt>
                <c:pt idx="3">
                  <c:v>120</c:v>
                </c:pt>
                <c:pt idx="4">
                  <c:v>132</c:v>
                </c:pt>
                <c:pt idx="5">
                  <c:v>147</c:v>
                </c:pt>
                <c:pt idx="6">
                  <c:v>147</c:v>
                </c:pt>
                <c:pt idx="7">
                  <c:v>156</c:v>
                </c:pt>
                <c:pt idx="8">
                  <c:v>139</c:v>
                </c:pt>
                <c:pt idx="9">
                  <c:v>123</c:v>
                </c:pt>
                <c:pt idx="10">
                  <c:v>136</c:v>
                </c:pt>
                <c:pt idx="11">
                  <c:v>145</c:v>
                </c:pt>
                <c:pt idx="12">
                  <c:v>131</c:v>
                </c:pt>
                <c:pt idx="13">
                  <c:v>115</c:v>
                </c:pt>
                <c:pt idx="14">
                  <c:v>123</c:v>
                </c:pt>
                <c:pt idx="15">
                  <c:v>124</c:v>
                </c:pt>
                <c:pt idx="16">
                  <c:v>127</c:v>
                </c:pt>
                <c:pt idx="17">
                  <c:v>119</c:v>
                </c:pt>
                <c:pt idx="18">
                  <c:v>117</c:v>
                </c:pt>
                <c:pt idx="19">
                  <c:v>134</c:v>
                </c:pt>
                <c:pt idx="20">
                  <c:v>134</c:v>
                </c:pt>
                <c:pt idx="21">
                  <c:v>123</c:v>
                </c:pt>
                <c:pt idx="22">
                  <c:v>133</c:v>
                </c:pt>
                <c:pt idx="23">
                  <c:v>120</c:v>
                </c:pt>
                <c:pt idx="24">
                  <c:v>127</c:v>
                </c:pt>
                <c:pt idx="25">
                  <c:v>103</c:v>
                </c:pt>
                <c:pt idx="26">
                  <c:v>106</c:v>
                </c:pt>
                <c:pt idx="27">
                  <c:v>150</c:v>
                </c:pt>
                <c:pt idx="28">
                  <c:v>103</c:v>
                </c:pt>
                <c:pt idx="29">
                  <c:v>124</c:v>
                </c:pt>
                <c:pt idx="3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8-4B84-A991-3E3422A4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376560"/>
        <c:axId val="989378200"/>
      </c:scatterChart>
      <c:scatterChart>
        <c:scatterStyle val="smoothMarker"/>
        <c:varyColors val="0"/>
        <c:ser>
          <c:idx val="1"/>
          <c:order val="1"/>
          <c:tx>
            <c:v>Moy.Autre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'[1]EX_Soins_sol (2)'!$B$2:$B$40</c:f>
              <c:numCache>
                <c:formatCode>General</c:formatCode>
                <c:ptCount val="39"/>
                <c:pt idx="0">
                  <c:v>111.71794871794872</c:v>
                </c:pt>
                <c:pt idx="1">
                  <c:v>111.71794871794872</c:v>
                </c:pt>
                <c:pt idx="2">
                  <c:v>111.71794871794872</c:v>
                </c:pt>
                <c:pt idx="3">
                  <c:v>111.71794871794872</c:v>
                </c:pt>
                <c:pt idx="4">
                  <c:v>111.71794871794872</c:v>
                </c:pt>
                <c:pt idx="5">
                  <c:v>111.71794871794872</c:v>
                </c:pt>
                <c:pt idx="6">
                  <c:v>111.71794871794872</c:v>
                </c:pt>
                <c:pt idx="7">
                  <c:v>111.71794871794872</c:v>
                </c:pt>
                <c:pt idx="8">
                  <c:v>111.71794871794872</c:v>
                </c:pt>
                <c:pt idx="9">
                  <c:v>111.71794871794872</c:v>
                </c:pt>
                <c:pt idx="10">
                  <c:v>111.71794871794872</c:v>
                </c:pt>
                <c:pt idx="11">
                  <c:v>111.71794871794872</c:v>
                </c:pt>
                <c:pt idx="12">
                  <c:v>111.71794871794872</c:v>
                </c:pt>
                <c:pt idx="13">
                  <c:v>111.71794871794872</c:v>
                </c:pt>
                <c:pt idx="14">
                  <c:v>111.71794871794872</c:v>
                </c:pt>
                <c:pt idx="15">
                  <c:v>111.71794871794872</c:v>
                </c:pt>
                <c:pt idx="16">
                  <c:v>111.71794871794872</c:v>
                </c:pt>
                <c:pt idx="17">
                  <c:v>111.71794871794872</c:v>
                </c:pt>
                <c:pt idx="18">
                  <c:v>111.71794871794872</c:v>
                </c:pt>
                <c:pt idx="19">
                  <c:v>111.71794871794872</c:v>
                </c:pt>
                <c:pt idx="20">
                  <c:v>111.71794871794872</c:v>
                </c:pt>
                <c:pt idx="21">
                  <c:v>111.71794871794872</c:v>
                </c:pt>
                <c:pt idx="22">
                  <c:v>111.71794871794872</c:v>
                </c:pt>
                <c:pt idx="23">
                  <c:v>111.71794871794872</c:v>
                </c:pt>
                <c:pt idx="24">
                  <c:v>111.71794871794872</c:v>
                </c:pt>
                <c:pt idx="25">
                  <c:v>111.71794871794872</c:v>
                </c:pt>
                <c:pt idx="26">
                  <c:v>111.71794871794872</c:v>
                </c:pt>
                <c:pt idx="27">
                  <c:v>111.71794871794872</c:v>
                </c:pt>
                <c:pt idx="28">
                  <c:v>111.71794871794872</c:v>
                </c:pt>
                <c:pt idx="29">
                  <c:v>111.71794871794872</c:v>
                </c:pt>
                <c:pt idx="30">
                  <c:v>111.71794871794872</c:v>
                </c:pt>
                <c:pt idx="31">
                  <c:v>111.71794871794872</c:v>
                </c:pt>
                <c:pt idx="32">
                  <c:v>111.71794871794872</c:v>
                </c:pt>
                <c:pt idx="33">
                  <c:v>111.71794871794872</c:v>
                </c:pt>
                <c:pt idx="34">
                  <c:v>111.71794871794872</c:v>
                </c:pt>
                <c:pt idx="35">
                  <c:v>111.71794871794872</c:v>
                </c:pt>
                <c:pt idx="36">
                  <c:v>111.71794871794872</c:v>
                </c:pt>
                <c:pt idx="37">
                  <c:v>111.71794871794872</c:v>
                </c:pt>
                <c:pt idx="38">
                  <c:v>111.71794871794872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5D8-4B84-A991-3E3422A437F2}"/>
            </c:ext>
          </c:extLst>
        </c:ser>
        <c:ser>
          <c:idx val="3"/>
          <c:order val="3"/>
          <c:tx>
            <c:strRef>
              <c:f>'[1]EX_Soins_sol (2)'!$E$1</c:f>
              <c:strCache>
                <c:ptCount val="1"/>
                <c:pt idx="0">
                  <c:v>Moy.Espèce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'[1]EX_Soins_sol (2)'!$C$2:$C$30</c:f>
              <c:numCache>
                <c:formatCode>General</c:formatCode>
                <c:ptCount val="2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</c:numCache>
            </c:numRef>
          </c:xVal>
          <c:yVal>
            <c:numRef>
              <c:f>'[1]EX_Soins_sol (2)'!$E$2:$E$29</c:f>
              <c:numCache>
                <c:formatCode>General</c:formatCode>
                <c:ptCount val="28"/>
                <c:pt idx="0">
                  <c:v>83.965517241379317</c:v>
                </c:pt>
                <c:pt idx="1">
                  <c:v>83.965517241379317</c:v>
                </c:pt>
                <c:pt idx="2">
                  <c:v>83.965517241379317</c:v>
                </c:pt>
                <c:pt idx="3">
                  <c:v>83.965517241379317</c:v>
                </c:pt>
                <c:pt idx="4">
                  <c:v>83.965517241379317</c:v>
                </c:pt>
                <c:pt idx="5">
                  <c:v>83.965517241379317</c:v>
                </c:pt>
                <c:pt idx="6">
                  <c:v>83.965517241379317</c:v>
                </c:pt>
                <c:pt idx="7">
                  <c:v>83.965517241379317</c:v>
                </c:pt>
                <c:pt idx="8">
                  <c:v>83.965517241379317</c:v>
                </c:pt>
                <c:pt idx="9">
                  <c:v>83.965517241379317</c:v>
                </c:pt>
                <c:pt idx="10">
                  <c:v>83.965517241379317</c:v>
                </c:pt>
                <c:pt idx="11">
                  <c:v>83.965517241379317</c:v>
                </c:pt>
                <c:pt idx="12">
                  <c:v>83.965517241379317</c:v>
                </c:pt>
                <c:pt idx="13">
                  <c:v>83.965517241379317</c:v>
                </c:pt>
                <c:pt idx="14">
                  <c:v>83.965517241379317</c:v>
                </c:pt>
                <c:pt idx="15">
                  <c:v>83.965517241379317</c:v>
                </c:pt>
                <c:pt idx="16">
                  <c:v>83.965517241379317</c:v>
                </c:pt>
                <c:pt idx="17">
                  <c:v>83.965517241379317</c:v>
                </c:pt>
                <c:pt idx="18">
                  <c:v>83.965517241379317</c:v>
                </c:pt>
                <c:pt idx="19">
                  <c:v>83.965517241379317</c:v>
                </c:pt>
                <c:pt idx="20">
                  <c:v>83.965517241379317</c:v>
                </c:pt>
                <c:pt idx="21">
                  <c:v>83.965517241379317</c:v>
                </c:pt>
                <c:pt idx="22">
                  <c:v>83.965517241379317</c:v>
                </c:pt>
                <c:pt idx="23">
                  <c:v>83.965517241379317</c:v>
                </c:pt>
                <c:pt idx="24">
                  <c:v>83.965517241379317</c:v>
                </c:pt>
                <c:pt idx="25">
                  <c:v>83.965517241379317</c:v>
                </c:pt>
                <c:pt idx="26">
                  <c:v>83.965517241379317</c:v>
                </c:pt>
                <c:pt idx="27">
                  <c:v>83.965517241379317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5D8-4B84-A991-3E3422A437F2}"/>
            </c:ext>
          </c:extLst>
        </c:ser>
        <c:ser>
          <c:idx val="5"/>
          <c:order val="5"/>
          <c:tx>
            <c:strRef>
              <c:f>'[1]EX_Soins_sol (2)'!$H$1</c:f>
              <c:strCache>
                <c:ptCount val="1"/>
                <c:pt idx="0">
                  <c:v>Moy.Postcard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'[1]EX_Soins_sol (2)'!$F$2:$F$22</c:f>
              <c:numCache>
                <c:formatCode>General</c:formatCode>
                <c:ptCount val="2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</c:numCache>
            </c:numRef>
          </c:xVal>
          <c:yVal>
            <c:numRef>
              <c:f>'[1]EX_Soins_sol (2)'!$H$2:$H$22</c:f>
              <c:numCache>
                <c:formatCode>General</c:formatCode>
                <c:ptCount val="21"/>
                <c:pt idx="0">
                  <c:v>96.38095238095238</c:v>
                </c:pt>
                <c:pt idx="1">
                  <c:v>96.38095238095238</c:v>
                </c:pt>
                <c:pt idx="2">
                  <c:v>96.38095238095238</c:v>
                </c:pt>
                <c:pt idx="3">
                  <c:v>96.38095238095238</c:v>
                </c:pt>
                <c:pt idx="4">
                  <c:v>96.38095238095238</c:v>
                </c:pt>
                <c:pt idx="5">
                  <c:v>96.38095238095238</c:v>
                </c:pt>
                <c:pt idx="6">
                  <c:v>96.38095238095238</c:v>
                </c:pt>
                <c:pt idx="7">
                  <c:v>96.38095238095238</c:v>
                </c:pt>
                <c:pt idx="8">
                  <c:v>96.38095238095238</c:v>
                </c:pt>
                <c:pt idx="9">
                  <c:v>96.38095238095238</c:v>
                </c:pt>
                <c:pt idx="10">
                  <c:v>96.38095238095238</c:v>
                </c:pt>
                <c:pt idx="11">
                  <c:v>96.38095238095238</c:v>
                </c:pt>
                <c:pt idx="12">
                  <c:v>96.38095238095238</c:v>
                </c:pt>
                <c:pt idx="13">
                  <c:v>96.38095238095238</c:v>
                </c:pt>
                <c:pt idx="14">
                  <c:v>96.38095238095238</c:v>
                </c:pt>
                <c:pt idx="15">
                  <c:v>96.38095238095238</c:v>
                </c:pt>
                <c:pt idx="16">
                  <c:v>96.38095238095238</c:v>
                </c:pt>
                <c:pt idx="17">
                  <c:v>96.38095238095238</c:v>
                </c:pt>
                <c:pt idx="18">
                  <c:v>96.38095238095238</c:v>
                </c:pt>
                <c:pt idx="19">
                  <c:v>96.38095238095238</c:v>
                </c:pt>
                <c:pt idx="20">
                  <c:v>96.38095238095238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5D8-4B84-A991-3E3422A437F2}"/>
            </c:ext>
          </c:extLst>
        </c:ser>
        <c:ser>
          <c:idx val="7"/>
          <c:order val="7"/>
          <c:tx>
            <c:strRef>
              <c:f>'[1]EX_Soins_sol (2)'!$J$1</c:f>
              <c:strCache>
                <c:ptCount val="1"/>
                <c:pt idx="0">
                  <c:v>Moy.Visa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'[1]EX_Soins_sol (2)'!$I$2:$I$32</c:f>
              <c:numCache>
                <c:formatCode>General</c:formatCode>
                <c:ptCount val="31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100</c:v>
                </c:pt>
                <c:pt idx="10">
                  <c:v>101</c:v>
                </c:pt>
                <c:pt idx="11">
                  <c:v>102</c:v>
                </c:pt>
                <c:pt idx="12">
                  <c:v>103</c:v>
                </c:pt>
                <c:pt idx="13">
                  <c:v>104</c:v>
                </c:pt>
                <c:pt idx="14">
                  <c:v>105</c:v>
                </c:pt>
                <c:pt idx="15">
                  <c:v>106</c:v>
                </c:pt>
                <c:pt idx="16">
                  <c:v>107</c:v>
                </c:pt>
                <c:pt idx="17">
                  <c:v>108</c:v>
                </c:pt>
                <c:pt idx="18">
                  <c:v>109</c:v>
                </c:pt>
                <c:pt idx="19">
                  <c:v>110</c:v>
                </c:pt>
                <c:pt idx="20">
                  <c:v>111</c:v>
                </c:pt>
                <c:pt idx="21">
                  <c:v>112</c:v>
                </c:pt>
                <c:pt idx="22">
                  <c:v>113</c:v>
                </c:pt>
                <c:pt idx="23">
                  <c:v>114</c:v>
                </c:pt>
                <c:pt idx="24">
                  <c:v>115</c:v>
                </c:pt>
                <c:pt idx="25">
                  <c:v>116</c:v>
                </c:pt>
                <c:pt idx="26">
                  <c:v>117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121</c:v>
                </c:pt>
              </c:numCache>
            </c:numRef>
          </c:xVal>
          <c:yVal>
            <c:numRef>
              <c:f>'[1]EX_Soins_sol (2)'!$J$2:$J$32</c:f>
              <c:numCache>
                <c:formatCode>General</c:formatCode>
                <c:ptCount val="31"/>
                <c:pt idx="0">
                  <c:v>127.87096774193549</c:v>
                </c:pt>
                <c:pt idx="1">
                  <c:v>127.87096774193549</c:v>
                </c:pt>
                <c:pt idx="2">
                  <c:v>127.87096774193549</c:v>
                </c:pt>
                <c:pt idx="3">
                  <c:v>127.87096774193549</c:v>
                </c:pt>
                <c:pt idx="4">
                  <c:v>127.87096774193549</c:v>
                </c:pt>
                <c:pt idx="5">
                  <c:v>127.87096774193549</c:v>
                </c:pt>
                <c:pt idx="6">
                  <c:v>127.87096774193549</c:v>
                </c:pt>
                <c:pt idx="7">
                  <c:v>127.87096774193549</c:v>
                </c:pt>
                <c:pt idx="8">
                  <c:v>127.87096774193549</c:v>
                </c:pt>
                <c:pt idx="9">
                  <c:v>127.87096774193549</c:v>
                </c:pt>
                <c:pt idx="10">
                  <c:v>127.87096774193549</c:v>
                </c:pt>
                <c:pt idx="11">
                  <c:v>127.87096774193549</c:v>
                </c:pt>
                <c:pt idx="12">
                  <c:v>127.87096774193549</c:v>
                </c:pt>
                <c:pt idx="13">
                  <c:v>127.87096774193549</c:v>
                </c:pt>
                <c:pt idx="14">
                  <c:v>127.87096774193549</c:v>
                </c:pt>
                <c:pt idx="15">
                  <c:v>127.87096774193549</c:v>
                </c:pt>
                <c:pt idx="16">
                  <c:v>127.87096774193549</c:v>
                </c:pt>
                <c:pt idx="17">
                  <c:v>127.87096774193549</c:v>
                </c:pt>
                <c:pt idx="18">
                  <c:v>127.87096774193549</c:v>
                </c:pt>
                <c:pt idx="19">
                  <c:v>127.87096774193549</c:v>
                </c:pt>
                <c:pt idx="20">
                  <c:v>127.87096774193549</c:v>
                </c:pt>
                <c:pt idx="21">
                  <c:v>127.87096774193549</c:v>
                </c:pt>
                <c:pt idx="22">
                  <c:v>127.87096774193549</c:v>
                </c:pt>
                <c:pt idx="23">
                  <c:v>127.87096774193549</c:v>
                </c:pt>
                <c:pt idx="24">
                  <c:v>127.87096774193549</c:v>
                </c:pt>
                <c:pt idx="25">
                  <c:v>127.87096774193549</c:v>
                </c:pt>
                <c:pt idx="26">
                  <c:v>127.87096774193549</c:v>
                </c:pt>
                <c:pt idx="27">
                  <c:v>127.87096774193549</c:v>
                </c:pt>
                <c:pt idx="28">
                  <c:v>127.87096774193549</c:v>
                </c:pt>
                <c:pt idx="29">
                  <c:v>127.87096774193549</c:v>
                </c:pt>
                <c:pt idx="30">
                  <c:v>127.87096774193549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5D8-4B84-A991-3E3422A4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376560"/>
        <c:axId val="989378200"/>
      </c:scatterChart>
      <c:valAx>
        <c:axId val="989376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9378200"/>
        <c:crosses val="autoZero"/>
        <c:crossBetween val="midCat"/>
      </c:valAx>
      <c:valAx>
        <c:axId val="98937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9376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Boxplot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fr-FR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Boxplot</a:t>
          </a:r>
        </a:p>
      </cx:txPr>
    </cx:title>
    <cx:plotArea>
      <cx:plotAreaRegion>
        <cx:series layoutId="boxWhisker" uniqueId="{80AE267D-E72A-4702-B41A-790407BA6975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Type de paiment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Type de paiment</a:t>
              </a:r>
            </a:p>
          </cx:txPr>
        </cx:title>
        <cx:tickLabels/>
      </cx:axis>
      <cx:axis id="1">
        <cx:valScaling/>
        <cx:title>
          <cx:tx>
            <cx:txData>
              <cx:v>Montant 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Montant </a:t>
              </a:r>
            </a:p>
          </cx:txPr>
        </cx:title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 eaLnBrk="1" fontAlgn="auto" latinLnBrk="0" hangingPunct="1"/>
            <a:r>
              <a:rPr lang="fr-FR" sz="1800" b="0" i="0" baseline="0">
                <a:effectLst/>
              </a:rPr>
              <a:t>Boxplot Excel</a:t>
            </a:r>
            <a:endParaRPr lang="fr-CH" sz="1400">
              <a:effectLst/>
            </a:endParaRPr>
          </a:p>
        </cx:rich>
      </cx:tx>
    </cx:title>
    <cx:plotArea>
      <cx:plotAreaRegion>
        <cx:series layoutId="boxWhisker" uniqueId="{80AE267D-E72A-4702-B41A-790407BA6975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Type de paiment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Type de paiment</a:t>
              </a:r>
            </a:p>
          </cx:txPr>
        </cx:title>
        <cx:tickLabels/>
      </cx:axis>
      <cx:axis id="1">
        <cx:valScaling/>
        <cx:title>
          <cx:tx>
            <cx:txData>
              <cx:v>Montant 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Montant 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0EE07E-62DE-43E8-AAD3-EAB85E25C355}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8C7203-0F0C-49CB-961A-48BCE0C99553}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14/relationships/chartEx" Target="../charts/chartEx2.xml"/><Relationship Id="rId1" Type="http://schemas.openxmlformats.org/officeDocument/2006/relationships/image" Target="../media/image1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</xdr:row>
      <xdr:rowOff>4760</xdr:rowOff>
    </xdr:from>
    <xdr:to>
      <xdr:col>21</xdr:col>
      <xdr:colOff>19050</xdr:colOff>
      <xdr:row>24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2335D5DC-38BE-D52A-5C91-732E1C4E3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53000" y="242885"/>
              <a:ext cx="9210675" cy="56149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H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</xdr:row>
      <xdr:rowOff>0</xdr:rowOff>
    </xdr:from>
    <xdr:to>
      <xdr:col>21</xdr:col>
      <xdr:colOff>257175</xdr:colOff>
      <xdr:row>18</xdr:row>
      <xdr:rowOff>180975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5EEE1ADF-CBB0-4118-AC2E-64AC21B422E8}"/>
                </a:ext>
              </a:extLst>
            </xdr:cNvPr>
            <xdr:cNvSpPr txBox="1"/>
          </xdr:nvSpPr>
          <xdr:spPr>
            <a:xfrm>
              <a:off x="8296275" y="190500"/>
              <a:ext cx="7362825" cy="44577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𝑭</m:t>
                    </m:r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𝑺𝑪𝑻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𝑺𝑪𝑹</m:t>
                            </m:r>
                          </m:num>
                          <m:den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𝟏</m:t>
                            </m:r>
                          </m:den>
                        </m:f>
                      </m:num>
                      <m:den>
                        <m:f>
                          <m:fPr>
                            <m:ctrlP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𝑺𝑪𝑹</m:t>
                            </m:r>
                          </m:num>
                          <m:den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𝒏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𝑺𝑪𝑻</m:t>
                    </m:r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ctrl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sub>
                      <m:sup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𝒏</m:t>
                        </m:r>
                      </m:sup>
                      <m:e>
                        <m:sSup>
                          <m:sSupPr>
                            <m:ctrlP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fr-CH" sz="1800" b="1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𝒙</m:t>
                                    </m:r>
                                  </m:e>
                                  <m:sub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𝒊</m:t>
                                    </m:r>
                                  </m:sub>
                                </m:sSub>
                                <m:r>
                                  <a:rPr lang="fr-CH" sz="1800" b="1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𝒙</m:t>
                                    </m:r>
                                  </m:e>
                                </m:acc>
                              </m:e>
                            </m:d>
                          </m:e>
                          <m:sup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𝟐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𝑺𝑪𝑹</m:t>
                    </m:r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ctrl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sub>
                      <m:sup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𝑻</m:t>
                        </m:r>
                      </m:sup>
                      <m:e>
                        <m:sSub>
                          <m:sSubPr>
                            <m:ctrlP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𝑺𝑪</m:t>
                            </m:r>
                          </m:e>
                          <m:sub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𝒕𝒚𝒑𝒆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𝑺𝑪</m:t>
                        </m:r>
                      </m:e>
                      <m:sub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𝒕𝒚𝒑𝒆</m:t>
                        </m:r>
                      </m:sub>
                    </m:sSub>
                    <m:r>
                      <a:rPr lang="fr-CH" sz="1800" b="1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=</m:t>
                    </m:r>
                    <m:nary>
                      <m:naryPr>
                        <m:chr m:val="∑"/>
                        <m:ctrl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sub>
                      <m:sup>
                        <m:r>
                          <a:rPr lang="fr-CH" sz="18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𝒏𝒕𝒚𝒑𝒆</m:t>
                        </m:r>
                      </m:sup>
                      <m:e>
                        <m:sSup>
                          <m:sSupPr>
                            <m:ctrlP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fr-CH" sz="1800" b="1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𝒙</m:t>
                                    </m:r>
                                  </m:e>
                                  <m:sub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𝒊𝒕𝒚𝒑𝒆</m:t>
                                    </m:r>
                                  </m:sub>
                                </m:sSub>
                                <m:r>
                                  <a:rPr lang="fr-CH" sz="1800" b="1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fr-CH" sz="1800" b="1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fr-CH" sz="1800" b="1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𝒙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fr-CH" sz="1800" b="1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𝒕𝒚𝒑𝒆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fr-CH" sz="18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𝟐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fr-CH" sz="1800">
                <a:solidFill>
                  <a:srgbClr val="FF0000"/>
                </a:solidFill>
                <a:effectLst/>
              </a:endParaRPr>
            </a:p>
            <a:p>
              <a:endParaRPr lang="fr-CH" sz="1800">
                <a:solidFill>
                  <a:srgbClr val="FF0000"/>
                </a:solidFill>
              </a:endParaRPr>
            </a:p>
            <a:p>
              <a:pPr algn="ctr"/>
              <a:r>
                <a:rPr lang="fr-CH" sz="1800">
                  <a:solidFill>
                    <a:srgbClr val="FF0000"/>
                  </a:solidFill>
                </a:rPr>
                <a:t>p-value=1-F.dist(F,T-1,n-T,1) ou LOI.F.DROITE(F,T-1,n-T)</a:t>
              </a:r>
            </a:p>
            <a:p>
              <a:endParaRPr lang="fr-CH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5EEE1ADF-CBB0-4118-AC2E-64AC21B422E8}"/>
                </a:ext>
              </a:extLst>
            </xdr:cNvPr>
            <xdr:cNvSpPr txBox="1"/>
          </xdr:nvSpPr>
          <xdr:spPr>
            <a:xfrm>
              <a:off x="8296275" y="190500"/>
              <a:ext cx="7362825" cy="44577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r>
                <a:rPr lang="fr-CH" sz="18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𝑭=((𝑺𝑪𝑻−𝑺𝑪𝑹)/(𝑻−𝟏))/(𝑺𝑪𝑹/(𝒏−𝑻))</a:t>
              </a:r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:r>
                <a:rPr lang="fr-CH" sz="18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𝑺𝑪𝑻=∑_(𝒊=𝟏)^𝒏▒(𝒙_𝒊−𝒙 ̅ )^𝟐 </a:t>
              </a:r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:r>
                <a:rPr lang="fr-CH" sz="18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𝑺𝑪𝑹=∑_𝟏^𝑻▒〖𝑺𝑪〗_𝒕𝒚𝒑𝒆 </a:t>
              </a:r>
              <a:endParaRPr lang="fr-CH" sz="1800">
                <a:solidFill>
                  <a:srgbClr val="FF0000"/>
                </a:solidFill>
                <a:effectLst/>
              </a:endParaRPr>
            </a:p>
            <a:p>
              <a:pPr rtl="0" eaLnBrk="1" latinLnBrk="0" hangingPunct="1"/>
              <a:r>
                <a:rPr lang="fr-CH" sz="18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〖𝑺𝑪〗_𝒕𝒚𝒑𝒆  =∑_𝟏^𝒏𝒕𝒚𝒑𝒆▒(𝒙_𝒊𝒕𝒚𝒑𝒆−𝒙 ̅_𝒕𝒚𝒑𝒆 )^𝟐 </a:t>
              </a:r>
              <a:endParaRPr lang="fr-CH" sz="1800">
                <a:solidFill>
                  <a:srgbClr val="FF0000"/>
                </a:solidFill>
                <a:effectLst/>
              </a:endParaRPr>
            </a:p>
            <a:p>
              <a:endParaRPr lang="fr-CH" sz="1800">
                <a:solidFill>
                  <a:srgbClr val="FF0000"/>
                </a:solidFill>
              </a:endParaRPr>
            </a:p>
            <a:p>
              <a:pPr algn="ctr"/>
              <a:r>
                <a:rPr lang="fr-CH" sz="1800">
                  <a:solidFill>
                    <a:srgbClr val="FF0000"/>
                  </a:solidFill>
                </a:rPr>
                <a:t>p-value=1-F.dist(F,T-1,n-T,1) ou LOI.F.DROITE(F,T-1,n-T)</a:t>
              </a:r>
            </a:p>
            <a:p>
              <a:endParaRPr lang="fr-CH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twoCellAnchor>
  <xdr:twoCellAnchor>
    <xdr:from>
      <xdr:col>7</xdr:col>
      <xdr:colOff>371475</xdr:colOff>
      <xdr:row>6</xdr:row>
      <xdr:rowOff>209551</xdr:rowOff>
    </xdr:from>
    <xdr:to>
      <xdr:col>8</xdr:col>
      <xdr:colOff>209550</xdr:colOff>
      <xdr:row>8</xdr:row>
      <xdr:rowOff>95251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9175A0F1-93D4-E703-D5B2-4B1910319809}"/>
                </a:ext>
              </a:extLst>
            </xdr:cNvPr>
            <xdr:cNvSpPr txBox="1"/>
          </xdr:nvSpPr>
          <xdr:spPr>
            <a:xfrm>
              <a:off x="6496050" y="400051"/>
              <a:ext cx="704850" cy="3619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e>
                  </m:acc>
                </m:oMath>
              </a14:m>
              <a:r>
                <a:rPr lang="fr-CH" sz="1800"/>
                <a:t> =</a:t>
              </a:r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9175A0F1-93D4-E703-D5B2-4B1910319809}"/>
                </a:ext>
              </a:extLst>
            </xdr:cNvPr>
            <xdr:cNvSpPr txBox="1"/>
          </xdr:nvSpPr>
          <xdr:spPr>
            <a:xfrm>
              <a:off x="6496050" y="400051"/>
              <a:ext cx="704850" cy="3619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𝒙 ̅</a:t>
              </a:r>
              <a:r>
                <a:rPr lang="fr-CH" sz="1800"/>
                <a:t> =</a:t>
              </a:r>
            </a:p>
          </xdr:txBody>
        </xdr:sp>
      </mc:Fallback>
    </mc:AlternateContent>
    <xdr:clientData/>
  </xdr:twoCellAnchor>
  <xdr:twoCellAnchor>
    <xdr:from>
      <xdr:col>1</xdr:col>
      <xdr:colOff>981075</xdr:colOff>
      <xdr:row>1</xdr:row>
      <xdr:rowOff>1</xdr:rowOff>
    </xdr:from>
    <xdr:to>
      <xdr:col>3</xdr:col>
      <xdr:colOff>276225</xdr:colOff>
      <xdr:row>2</xdr:row>
      <xdr:rowOff>28576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EB13E9EF-89AF-4B47-93A4-B3BE8390EB5B}"/>
                </a:ext>
              </a:extLst>
            </xdr:cNvPr>
            <xdr:cNvSpPr txBox="1"/>
          </xdr:nvSpPr>
          <xdr:spPr>
            <a:xfrm>
              <a:off x="2924175" y="1"/>
              <a:ext cx="1076325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𝒙</m:t>
                                </m:r>
                              </m:e>
                              <m:sub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𝒊</m:t>
                                </m:r>
                              </m:sub>
                            </m:sSub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𝒙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fr-CH" sz="1100" b="1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EB13E9EF-89AF-4B47-93A4-B3BE8390EB5B}"/>
                </a:ext>
              </a:extLst>
            </xdr:cNvPr>
            <xdr:cNvSpPr txBox="1"/>
          </xdr:nvSpPr>
          <xdr:spPr>
            <a:xfrm>
              <a:off x="2924175" y="1"/>
              <a:ext cx="1076325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(𝒙_𝒊−𝒙 ̅ )^𝟐</a:t>
              </a:r>
              <a:endParaRPr lang="fr-CH" sz="1100" b="1"/>
            </a:p>
          </xdr:txBody>
        </xdr:sp>
      </mc:Fallback>
    </mc:AlternateContent>
    <xdr:clientData/>
  </xdr:twoCellAnchor>
  <xdr:twoCellAnchor>
    <xdr:from>
      <xdr:col>2</xdr:col>
      <xdr:colOff>333375</xdr:colOff>
      <xdr:row>0</xdr:row>
      <xdr:rowOff>95250</xdr:rowOff>
    </xdr:from>
    <xdr:to>
      <xdr:col>5</xdr:col>
      <xdr:colOff>142875</xdr:colOff>
      <xdr:row>1</xdr:row>
      <xdr:rowOff>190500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C0AF4419-2E0D-E587-D9BD-02B7B70B92DC}"/>
                </a:ext>
              </a:extLst>
            </xdr:cNvPr>
            <xdr:cNvSpPr txBox="1"/>
          </xdr:nvSpPr>
          <xdr:spPr>
            <a:xfrm>
              <a:off x="3543300" y="95250"/>
              <a:ext cx="1562100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𝒙</m:t>
                                </m:r>
                              </m:e>
                              <m:sub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𝒊𝒕𝒚𝒑𝒆</m:t>
                                </m:r>
                              </m:sub>
                            </m:sSub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fr-CH" sz="1100" b="1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fr-CH" sz="1100" b="1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𝒙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𝒕𝒚𝒑𝒆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fr-CH" sz="1100"/>
            </a:p>
          </xdr:txBody>
        </xdr:sp>
      </mc:Choice>
      <mc:Fallback xmlns="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C0AF4419-2E0D-E587-D9BD-02B7B70B92DC}"/>
                </a:ext>
              </a:extLst>
            </xdr:cNvPr>
            <xdr:cNvSpPr txBox="1"/>
          </xdr:nvSpPr>
          <xdr:spPr>
            <a:xfrm>
              <a:off x="3543300" y="95250"/>
              <a:ext cx="1562100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(𝒙_𝒊𝒕𝒚𝒑𝒆−𝒙 ̅_𝒕𝒚𝒑𝒆 )^𝟐</a:t>
              </a:r>
              <a:endParaRPr lang="fr-CH" sz="1100"/>
            </a:p>
          </xdr:txBody>
        </xdr:sp>
      </mc:Fallback>
    </mc:AlternateContent>
    <xdr:clientData/>
  </xdr:twoCellAnchor>
  <xdr:twoCellAnchor>
    <xdr:from>
      <xdr:col>6</xdr:col>
      <xdr:colOff>361950</xdr:colOff>
      <xdr:row>8</xdr:row>
      <xdr:rowOff>161926</xdr:rowOff>
    </xdr:from>
    <xdr:to>
      <xdr:col>8</xdr:col>
      <xdr:colOff>438150</xdr:colOff>
      <xdr:row>10</xdr:row>
      <xdr:rowOff>104776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94016B09-39C2-4F9C-ADE0-847D27431E7E}"/>
                </a:ext>
              </a:extLst>
            </xdr:cNvPr>
            <xdr:cNvSpPr txBox="1"/>
          </xdr:nvSpPr>
          <xdr:spPr>
            <a:xfrm>
              <a:off x="5905500" y="885826"/>
              <a:ext cx="1524000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e>
                  </m:acc>
                </m:oMath>
              </a14:m>
              <a:r>
                <a:rPr lang="fr-CH" sz="1800"/>
                <a:t> Espèce=</a:t>
              </a:r>
            </a:p>
          </xdr:txBody>
        </xdr:sp>
      </mc:Choice>
      <mc:Fallback xmlns=""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94016B09-39C2-4F9C-ADE0-847D27431E7E}"/>
                </a:ext>
              </a:extLst>
            </xdr:cNvPr>
            <xdr:cNvSpPr txBox="1"/>
          </xdr:nvSpPr>
          <xdr:spPr>
            <a:xfrm>
              <a:off x="5905500" y="885826"/>
              <a:ext cx="1524000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𝒙 ̅</a:t>
              </a:r>
              <a:r>
                <a:rPr lang="fr-CH" sz="1800"/>
                <a:t> Espèce=</a:t>
              </a:r>
            </a:p>
          </xdr:txBody>
        </xdr:sp>
      </mc:Fallback>
    </mc:AlternateContent>
    <xdr:clientData/>
  </xdr:twoCellAnchor>
  <xdr:twoCellAnchor>
    <xdr:from>
      <xdr:col>6</xdr:col>
      <xdr:colOff>228600</xdr:colOff>
      <xdr:row>9</xdr:row>
      <xdr:rowOff>152401</xdr:rowOff>
    </xdr:from>
    <xdr:to>
      <xdr:col>8</xdr:col>
      <xdr:colOff>219075</xdr:colOff>
      <xdr:row>11</xdr:row>
      <xdr:rowOff>95251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759FCC99-95DB-415D-9397-78FB048DC34A}"/>
                </a:ext>
              </a:extLst>
            </xdr:cNvPr>
            <xdr:cNvSpPr txBox="1"/>
          </xdr:nvSpPr>
          <xdr:spPr>
            <a:xfrm>
              <a:off x="5772150" y="1114426"/>
              <a:ext cx="143827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e>
                  </m:acc>
                </m:oMath>
              </a14:m>
              <a:r>
                <a:rPr lang="fr-CH" sz="1800"/>
                <a:t> Postcard=</a:t>
              </a:r>
            </a:p>
          </xdr:txBody>
        </xdr:sp>
      </mc:Choice>
      <mc:Fallback xmlns="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759FCC99-95DB-415D-9397-78FB048DC34A}"/>
                </a:ext>
              </a:extLst>
            </xdr:cNvPr>
            <xdr:cNvSpPr txBox="1"/>
          </xdr:nvSpPr>
          <xdr:spPr>
            <a:xfrm>
              <a:off x="5772150" y="1114426"/>
              <a:ext cx="143827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𝒙 ̅</a:t>
              </a:r>
              <a:r>
                <a:rPr lang="fr-CH" sz="1800"/>
                <a:t> Postcard=</a:t>
              </a:r>
            </a:p>
          </xdr:txBody>
        </xdr:sp>
      </mc:Fallback>
    </mc:AlternateContent>
    <xdr:clientData/>
  </xdr:twoCellAnchor>
  <xdr:twoCellAnchor>
    <xdr:from>
      <xdr:col>6</xdr:col>
      <xdr:colOff>457200</xdr:colOff>
      <xdr:row>7</xdr:row>
      <xdr:rowOff>209551</xdr:rowOff>
    </xdr:from>
    <xdr:to>
      <xdr:col>8</xdr:col>
      <xdr:colOff>352425</xdr:colOff>
      <xdr:row>9</xdr:row>
      <xdr:rowOff>95251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ZoneTexte 7">
              <a:extLst>
                <a:ext uri="{FF2B5EF4-FFF2-40B4-BE49-F238E27FC236}">
                  <a16:creationId xmlns:a16="http://schemas.microsoft.com/office/drawing/2014/main" id="{597A044C-31BC-42B5-8EA3-EBA22E1FB2EC}"/>
                </a:ext>
              </a:extLst>
            </xdr:cNvPr>
            <xdr:cNvSpPr txBox="1"/>
          </xdr:nvSpPr>
          <xdr:spPr>
            <a:xfrm>
              <a:off x="6000750" y="638176"/>
              <a:ext cx="134302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e>
                  </m:acc>
                </m:oMath>
              </a14:m>
              <a:r>
                <a:rPr lang="fr-CH" sz="1800"/>
                <a:t> Autre=</a:t>
              </a:r>
            </a:p>
          </xdr:txBody>
        </xdr:sp>
      </mc:Choice>
      <mc:Fallback xmlns="">
        <xdr:sp macro="" textlink="">
          <xdr:nvSpPr>
            <xdr:cNvPr id="8" name="ZoneTexte 7">
              <a:extLst>
                <a:ext uri="{FF2B5EF4-FFF2-40B4-BE49-F238E27FC236}">
                  <a16:creationId xmlns:a16="http://schemas.microsoft.com/office/drawing/2014/main" id="{597A044C-31BC-42B5-8EA3-EBA22E1FB2EC}"/>
                </a:ext>
              </a:extLst>
            </xdr:cNvPr>
            <xdr:cNvSpPr txBox="1"/>
          </xdr:nvSpPr>
          <xdr:spPr>
            <a:xfrm>
              <a:off x="6000750" y="638176"/>
              <a:ext cx="134302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𝒙 ̅</a:t>
              </a:r>
              <a:r>
                <a:rPr lang="fr-CH" sz="1800"/>
                <a:t> Autre=</a:t>
              </a:r>
            </a:p>
          </xdr:txBody>
        </xdr:sp>
      </mc:Fallback>
    </mc:AlternateContent>
    <xdr:clientData/>
  </xdr:twoCellAnchor>
  <xdr:twoCellAnchor>
    <xdr:from>
      <xdr:col>7</xdr:col>
      <xdr:colOff>9525</xdr:colOff>
      <xdr:row>10</xdr:row>
      <xdr:rowOff>171451</xdr:rowOff>
    </xdr:from>
    <xdr:to>
      <xdr:col>8</xdr:col>
      <xdr:colOff>314325</xdr:colOff>
      <xdr:row>12</xdr:row>
      <xdr:rowOff>114301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ZoneTexte 8">
              <a:extLst>
                <a:ext uri="{FF2B5EF4-FFF2-40B4-BE49-F238E27FC236}">
                  <a16:creationId xmlns:a16="http://schemas.microsoft.com/office/drawing/2014/main" id="{70903F01-7A12-4968-A5FF-CEC59AA50BC6}"/>
                </a:ext>
              </a:extLst>
            </xdr:cNvPr>
            <xdr:cNvSpPr txBox="1"/>
          </xdr:nvSpPr>
          <xdr:spPr>
            <a:xfrm>
              <a:off x="6134100" y="1371601"/>
              <a:ext cx="117157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CH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e>
                  </m:acc>
                </m:oMath>
              </a14:m>
              <a:r>
                <a:rPr lang="fr-CH" sz="1800"/>
                <a:t> Visa=</a:t>
              </a:r>
            </a:p>
          </xdr:txBody>
        </xdr:sp>
      </mc:Choice>
      <mc:Fallback xmlns="">
        <xdr:sp macro="" textlink="">
          <xdr:nvSpPr>
            <xdr:cNvPr id="9" name="ZoneTexte 8">
              <a:extLst>
                <a:ext uri="{FF2B5EF4-FFF2-40B4-BE49-F238E27FC236}">
                  <a16:creationId xmlns:a16="http://schemas.microsoft.com/office/drawing/2014/main" id="{70903F01-7A12-4968-A5FF-CEC59AA50BC6}"/>
                </a:ext>
              </a:extLst>
            </xdr:cNvPr>
            <xdr:cNvSpPr txBox="1"/>
          </xdr:nvSpPr>
          <xdr:spPr>
            <a:xfrm>
              <a:off x="6134100" y="1371601"/>
              <a:ext cx="117157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CH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𝒙 ̅</a:t>
              </a:r>
              <a:r>
                <a:rPr lang="fr-CH" sz="1800"/>
                <a:t> Visa=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15</xdr:row>
      <xdr:rowOff>142876</xdr:rowOff>
    </xdr:from>
    <xdr:to>
      <xdr:col>1</xdr:col>
      <xdr:colOff>590550</xdr:colOff>
      <xdr:row>17</xdr:row>
      <xdr:rowOff>57150</xdr:rowOff>
    </xdr:to>
    <xdr:cxnSp macro="">
      <xdr:nvCxnSpPr>
        <xdr:cNvPr id="7" name="Connecteur : en arc 6">
          <a:extLst>
            <a:ext uri="{FF2B5EF4-FFF2-40B4-BE49-F238E27FC236}">
              <a16:creationId xmlns:a16="http://schemas.microsoft.com/office/drawing/2014/main" id="{EF2F812B-6B7C-513F-A105-4298A0D9FE41}"/>
            </a:ext>
          </a:extLst>
        </xdr:cNvPr>
        <xdr:cNvCxnSpPr/>
      </xdr:nvCxnSpPr>
      <xdr:spPr>
        <a:xfrm rot="5400000" flipH="1" flipV="1">
          <a:off x="1081088" y="3062289"/>
          <a:ext cx="304799" cy="238124"/>
        </a:xfrm>
        <a:prstGeom prst="curved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361951</xdr:colOff>
      <xdr:row>13</xdr:row>
      <xdr:rowOff>152401</xdr:rowOff>
    </xdr:from>
    <xdr:to>
      <xdr:col>1</xdr:col>
      <xdr:colOff>114301</xdr:colOff>
      <xdr:row>19</xdr:row>
      <xdr:rowOff>76200</xdr:rowOff>
    </xdr:to>
    <xdr:cxnSp macro="">
      <xdr:nvCxnSpPr>
        <xdr:cNvPr id="9" name="Connecteur : en arc 8">
          <a:extLst>
            <a:ext uri="{FF2B5EF4-FFF2-40B4-BE49-F238E27FC236}">
              <a16:creationId xmlns:a16="http://schemas.microsoft.com/office/drawing/2014/main" id="{45A75B91-B1EE-4C2B-BC17-D5C1A1415D5F}"/>
            </a:ext>
          </a:extLst>
        </xdr:cNvPr>
        <xdr:cNvCxnSpPr/>
      </xdr:nvCxnSpPr>
      <xdr:spPr>
        <a:xfrm rot="5400000" flipH="1" flipV="1">
          <a:off x="28576" y="2990851"/>
          <a:ext cx="1181099" cy="514350"/>
        </a:xfrm>
        <a:prstGeom prst="curvedConnector3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14</xdr:row>
      <xdr:rowOff>123825</xdr:rowOff>
    </xdr:from>
    <xdr:to>
      <xdr:col>16</xdr:col>
      <xdr:colOff>238125</xdr:colOff>
      <xdr:row>32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11E4D9C3-8358-4270-A04F-83145AD4AF9E}"/>
                </a:ext>
              </a:extLst>
            </xdr:cNvPr>
            <xdr:cNvSpPr txBox="1"/>
          </xdr:nvSpPr>
          <xdr:spPr>
            <a:xfrm>
              <a:off x="6619875" y="2819400"/>
              <a:ext cx="6438900" cy="4048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H" sz="2000" b="0" i="1">
                        <a:latin typeface="Cambria Math" panose="02040503050406030204" pitchFamily="18" charset="0"/>
                      </a:rPr>
                      <m:t>𝐼𝐶</m:t>
                    </m:r>
                    <m:r>
                      <a:rPr lang="fr-CH" sz="2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fr-CH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fr-CH" sz="20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fr-CH" sz="2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fr-CH" sz="20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fr-CH" sz="20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fr-CH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fr-CH" sz="20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fr-CH" sz="2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fr-CH" sz="20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fr-CH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±</m:t>
                    </m:r>
                    <m:sSub>
                      <m:sSubPr>
                        <m:ctrlPr>
                          <a:rPr lang="fr-CH" sz="20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20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fr-CH" sz="20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𝑑𝑙</m:t>
                        </m:r>
                        <m:r>
                          <a:rPr lang="fr-CH" sz="20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,1−</m:t>
                        </m:r>
                        <m:f>
                          <m:fPr>
                            <m:type m:val="skw"/>
                            <m:ctrlP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𝛼</m:t>
                            </m:r>
                          </m:num>
                          <m:den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</m:sub>
                    </m:sSub>
                    <m:rad>
                      <m:radPr>
                        <m:degHide m:val="on"/>
                        <m:ctrlPr>
                          <a:rPr lang="fr-CH" sz="20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</m:t>
                            </m:r>
                          </m:e>
                          <m:sub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𝑐𝑜𝑚𝑚𝑢𝑛</m:t>
                            </m:r>
                          </m:sub>
                          <m:sup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d>
                          <m:dPr>
                            <m:ctrlP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fr-CH" sz="20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fr-CH" sz="20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fr-CH" sz="2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fr-CH" sz="20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fr-CH" sz="20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fr-CH" sz="20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rad>
                  </m:oMath>
                </m:oMathPara>
              </a14:m>
              <a:endParaRPr lang="fr-CH" sz="20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𝑑𝑙</m:t>
                        </m:r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e>
                      <m:sub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fr-CH" sz="20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e>
                      <m:sub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fr-CH" sz="20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−2</m:t>
                    </m:r>
                  </m:oMath>
                </m:oMathPara>
              </a14:m>
              <a:endParaRPr lang="fr-CH" sz="20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𝑐𝑜𝑚𝑚𝑢𝑛</m:t>
                        </m:r>
                      </m:sub>
                      <m:sup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fr-CH" sz="20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b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−1)</m:t>
                        </m:r>
                        <m:sSubSup>
                          <m:sSubSupPr>
                            <m:ctrlP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</m:t>
                            </m:r>
                          </m:e>
                          <m:sub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b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−1)</m:t>
                        </m:r>
                        <m:sSubSup>
                          <m:sSubSupPr>
                            <m:ctrlP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</m:t>
                            </m:r>
                          </m:e>
                          <m:sub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lang="fr-CH" sz="20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num>
                      <m:den>
                        <m:r>
                          <a:rPr lang="fr-CH" sz="20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𝑑𝑙</m:t>
                        </m:r>
                      </m:den>
                    </m:f>
                  </m:oMath>
                </m:oMathPara>
              </a14:m>
              <a:endParaRPr lang="fr-CH" sz="2000"/>
            </a:p>
          </xdr:txBody>
        </xdr:sp>
      </mc:Choice>
      <mc:Fallback xmlns="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11E4D9C3-8358-4270-A04F-83145AD4AF9E}"/>
                </a:ext>
              </a:extLst>
            </xdr:cNvPr>
            <xdr:cNvSpPr txBox="1"/>
          </xdr:nvSpPr>
          <xdr:spPr>
            <a:xfrm>
              <a:off x="6619875" y="2819400"/>
              <a:ext cx="6438900" cy="4048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CH" sz="2000" b="0" i="0">
                  <a:latin typeface="Cambria Math" panose="02040503050406030204" pitchFamily="18" charset="0"/>
                </a:rPr>
                <a:t>𝐼𝐶=𝑥 ̅_2−𝑥 ̅_1</a:t>
              </a:r>
              <a:r>
                <a:rPr lang="fr-CH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±</a:t>
              </a:r>
              <a:r>
                <a:rPr lang="fr-CH" sz="20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𝑡_(𝑑𝑙,1−</a:t>
              </a:r>
              <a:r>
                <a:rPr lang="fr-CH" sz="20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𝛼</a:t>
              </a:r>
              <a:r>
                <a:rPr lang="fr-CH" sz="20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⁄2) √(𝑠_𝑐𝑜𝑚𝑚𝑢𝑛^2 (1/𝑛_1 +1/𝑛_2 ) )</a:t>
              </a:r>
              <a:endParaRPr lang="fr-CH" sz="2000"/>
            </a:p>
            <a:p>
              <a:pPr/>
              <a:r>
                <a:rPr lang="fr-CH" sz="2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〖𝑑𝑙=𝑛〗_1+𝑛_2−2</a:t>
              </a:r>
              <a:endParaRPr lang="fr-CH" sz="2000"/>
            </a:p>
            <a:p>
              <a:pPr/>
              <a:r>
                <a:rPr lang="fr-CH" sz="2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𝑠_𝑐𝑜𝑚𝑚𝑢𝑛^2=(〖(𝑛〗_1−1)𝑠_1^2+〖(𝑛〗_2−1)𝑠_2^2)/𝑑𝑙</a:t>
              </a:r>
              <a:endParaRPr lang="fr-CH" sz="2000"/>
            </a:p>
          </xdr:txBody>
        </xdr:sp>
      </mc:Fallback>
    </mc:AlternateContent>
    <xdr:clientData/>
  </xdr:twoCellAnchor>
  <xdr:twoCellAnchor>
    <xdr:from>
      <xdr:col>0</xdr:col>
      <xdr:colOff>647700</xdr:colOff>
      <xdr:row>19</xdr:row>
      <xdr:rowOff>0</xdr:rowOff>
    </xdr:from>
    <xdr:to>
      <xdr:col>2</xdr:col>
      <xdr:colOff>66675</xdr:colOff>
      <xdr:row>20</xdr:row>
      <xdr:rowOff>180975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8C3B2C90-ED61-4375-B02C-08F80BBE7C1F}"/>
                </a:ext>
              </a:extLst>
            </xdr:cNvPr>
            <xdr:cNvSpPr txBox="1"/>
          </xdr:nvSpPr>
          <xdr:spPr>
            <a:xfrm>
              <a:off x="647700" y="3657600"/>
              <a:ext cx="1571625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fr-CH" sz="16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CH" sz="1600"/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8C3B2C90-ED61-4375-B02C-08F80BBE7C1F}"/>
                </a:ext>
              </a:extLst>
            </xdr:cNvPr>
            <xdr:cNvSpPr txBox="1"/>
          </xdr:nvSpPr>
          <xdr:spPr>
            <a:xfrm>
              <a:off x="647700" y="3657600"/>
              <a:ext cx="1571625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CH" sz="16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 ̅_2−𝑥 ̅_1</a:t>
              </a:r>
              <a:endParaRPr lang="fr-CH" sz="1600"/>
            </a:p>
          </xdr:txBody>
        </xdr:sp>
      </mc:Fallback>
    </mc:AlternateContent>
    <xdr:clientData/>
  </xdr:twoCellAnchor>
  <xdr:twoCellAnchor>
    <xdr:from>
      <xdr:col>0</xdr:col>
      <xdr:colOff>733425</xdr:colOff>
      <xdr:row>23</xdr:row>
      <xdr:rowOff>190500</xdr:rowOff>
    </xdr:from>
    <xdr:to>
      <xdr:col>1</xdr:col>
      <xdr:colOff>914400</xdr:colOff>
      <xdr:row>25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1F182EBC-6565-4168-9C4F-8AF7D7804E3A}"/>
                </a:ext>
              </a:extLst>
            </xdr:cNvPr>
            <xdr:cNvSpPr txBox="1"/>
          </xdr:nvSpPr>
          <xdr:spPr>
            <a:xfrm>
              <a:off x="733425" y="4914900"/>
              <a:ext cx="942975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𝑐𝑜𝑚𝑚𝑢𝑛</m:t>
                        </m:r>
                      </m:sub>
                      <m:sup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fr-CH" sz="1600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1F182EBC-6565-4168-9C4F-8AF7D7804E3A}"/>
                </a:ext>
              </a:extLst>
            </xdr:cNvPr>
            <xdr:cNvSpPr txBox="1"/>
          </xdr:nvSpPr>
          <xdr:spPr>
            <a:xfrm>
              <a:off x="733425" y="4914900"/>
              <a:ext cx="942975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CH" sz="16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𝑠_𝑐𝑜𝑚𝑚𝑢𝑛^2</a:t>
              </a:r>
              <a:endParaRPr lang="fr-CH" sz="1600"/>
            </a:p>
          </xdr:txBody>
        </xdr:sp>
      </mc:Fallback>
    </mc:AlternateContent>
    <xdr:clientData/>
  </xdr:twoCellAnchor>
  <xdr:twoCellAnchor>
    <xdr:from>
      <xdr:col>0</xdr:col>
      <xdr:colOff>514350</xdr:colOff>
      <xdr:row>22</xdr:row>
      <xdr:rowOff>0</xdr:rowOff>
    </xdr:from>
    <xdr:to>
      <xdr:col>1</xdr:col>
      <xdr:colOff>695325</xdr:colOff>
      <xdr:row>24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011126AB-EC96-48FA-A9EF-8DE934D37CEB}"/>
                </a:ext>
              </a:extLst>
            </xdr:cNvPr>
            <xdr:cNvSpPr txBox="1"/>
          </xdr:nvSpPr>
          <xdr:spPr>
            <a:xfrm>
              <a:off x="514350" y="4457700"/>
              <a:ext cx="942975" cy="5810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𝑑𝑙</m:t>
                        </m:r>
                        <m:r>
                          <a:rPr lang="fr-CH" sz="16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,1−</m:t>
                        </m:r>
                        <m:f>
                          <m:fPr>
                            <m:type m:val="skw"/>
                            <m:ctrlP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𝛼</m:t>
                            </m:r>
                          </m:num>
                          <m:den>
                            <m:r>
                              <a:rPr lang="fr-CH" sz="16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</m:sub>
                    </m:sSub>
                  </m:oMath>
                </m:oMathPara>
              </a14:m>
              <a:endParaRPr lang="fr-CH" sz="1600"/>
            </a:p>
          </xdr:txBody>
        </xdr:sp>
      </mc:Choice>
      <mc:Fallback xmlns="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011126AB-EC96-48FA-A9EF-8DE934D37CEB}"/>
                </a:ext>
              </a:extLst>
            </xdr:cNvPr>
            <xdr:cNvSpPr txBox="1"/>
          </xdr:nvSpPr>
          <xdr:spPr>
            <a:xfrm>
              <a:off x="514350" y="4457700"/>
              <a:ext cx="942975" cy="5810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CH" sz="16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𝑡_(𝑑𝑙,1−𝛼⁄2)</a:t>
              </a:r>
              <a:endParaRPr lang="fr-CH" sz="1600"/>
            </a:p>
          </xdr:txBody>
        </xdr:sp>
      </mc:Fallback>
    </mc:AlternateContent>
    <xdr:clientData/>
  </xdr:twoCellAnchor>
  <xdr:twoCellAnchor>
    <xdr:from>
      <xdr:col>0</xdr:col>
      <xdr:colOff>466724</xdr:colOff>
      <xdr:row>30</xdr:row>
      <xdr:rowOff>133350</xdr:rowOff>
    </xdr:from>
    <xdr:to>
      <xdr:col>5</xdr:col>
      <xdr:colOff>342899</xdr:colOff>
      <xdr:row>33</xdr:row>
      <xdr:rowOff>19050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FE1AC1E4-6FBD-45A1-BCE7-7CF25D798EDE}"/>
            </a:ext>
          </a:extLst>
        </xdr:cNvPr>
        <xdr:cNvSpPr txBox="1"/>
      </xdr:nvSpPr>
      <xdr:spPr>
        <a:xfrm>
          <a:off x="466724" y="6572250"/>
          <a:ext cx="43148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 b="1">
              <a:solidFill>
                <a:srgbClr val="00B050"/>
              </a:solidFill>
            </a:rPr>
            <a:t>IC(Autre-Espèce)=[-36.034, -19.471 ]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520A13-FAC1-F87C-4054-6C0000747E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0.07567</cdr:x>
      <cdr:y>0.27696</cdr:y>
    </cdr:from>
    <cdr:to>
      <cdr:x>0.07715</cdr:x>
      <cdr:y>0.41998</cdr:y>
    </cdr:to>
    <cdr:cxnSp macro="">
      <cdr:nvCxnSpPr>
        <cdr:cNvPr id="3" name="Connecteur droit avec flèche 2">
          <a:extLst xmlns:a="http://schemas.openxmlformats.org/drawingml/2006/main">
            <a:ext uri="{FF2B5EF4-FFF2-40B4-BE49-F238E27FC236}">
              <a16:creationId xmlns:a16="http://schemas.microsoft.com/office/drawing/2014/main" id="{6CF1F140-64E9-3C00-355C-4592C1AD1BDC}"/>
            </a:ext>
          </a:extLst>
        </cdr:cNvPr>
        <cdr:cNvCxnSpPr/>
      </cdr:nvCxnSpPr>
      <cdr:spPr>
        <a:xfrm xmlns:a="http://schemas.openxmlformats.org/drawingml/2006/main" flipH="1" flipV="1">
          <a:off x="704022" y="1684130"/>
          <a:ext cx="13804" cy="869674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0.11721</cdr:x>
      <cdr:y>0.19353</cdr:y>
    </cdr:from>
    <cdr:to>
      <cdr:x>0.1192</cdr:x>
      <cdr:y>0.41998</cdr:y>
    </cdr:to>
    <cdr:cxnSp macro="">
      <cdr:nvCxnSpPr>
        <cdr:cNvPr id="5" name="Connecteur droit avec flèche 4">
          <a:extLst xmlns:a="http://schemas.openxmlformats.org/drawingml/2006/main">
            <a:ext uri="{FF2B5EF4-FFF2-40B4-BE49-F238E27FC236}">
              <a16:creationId xmlns:a16="http://schemas.microsoft.com/office/drawing/2014/main" id="{4DC57C92-FCDD-37FA-EA1F-E10E2A3FFB5F}"/>
            </a:ext>
          </a:extLst>
        </cdr:cNvPr>
        <cdr:cNvCxnSpPr/>
      </cdr:nvCxnSpPr>
      <cdr:spPr>
        <a:xfrm xmlns:a="http://schemas.openxmlformats.org/drawingml/2006/main" flipV="1">
          <a:off x="1090543" y="1176808"/>
          <a:ext cx="18499" cy="1376996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0.13056</cdr:x>
      <cdr:y>0.36794</cdr:y>
    </cdr:from>
    <cdr:to>
      <cdr:x>0.13194</cdr:x>
      <cdr:y>0.42225</cdr:y>
    </cdr:to>
    <cdr:cxnSp macro="">
      <cdr:nvCxnSpPr>
        <cdr:cNvPr id="7" name="Connecteur droit avec flèche 6">
          <a:extLst xmlns:a="http://schemas.openxmlformats.org/drawingml/2006/main">
            <a:ext uri="{FF2B5EF4-FFF2-40B4-BE49-F238E27FC236}">
              <a16:creationId xmlns:a16="http://schemas.microsoft.com/office/drawing/2014/main" id="{52F54167-DBED-0B2C-499C-701876002461}"/>
            </a:ext>
          </a:extLst>
        </cdr:cNvPr>
        <cdr:cNvCxnSpPr/>
      </cdr:nvCxnSpPr>
      <cdr:spPr>
        <a:xfrm xmlns:a="http://schemas.openxmlformats.org/drawingml/2006/main" flipV="1">
          <a:off x="1214782" y="2237357"/>
          <a:ext cx="12777" cy="330252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0.84496</cdr:x>
      <cdr:y>0.3723</cdr:y>
    </cdr:from>
    <cdr:to>
      <cdr:x>0.89243</cdr:x>
      <cdr:y>0.44381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8" name="ZoneTexte 17">
              <a:extLst xmlns:a="http://schemas.openxmlformats.org/drawingml/2006/main">
                <a:ext uri="{FF2B5EF4-FFF2-40B4-BE49-F238E27FC236}">
                  <a16:creationId xmlns:a16="http://schemas.microsoft.com/office/drawing/2014/main" id="{4A3DEC73-F9A4-9EA4-EF1E-0DDAD107753A}"/>
                </a:ext>
              </a:extLst>
            </cdr:cNvPr>
            <cdr:cNvSpPr txBox="1"/>
          </cdr:nvSpPr>
          <cdr:spPr>
            <a:xfrm xmlns:a="http://schemas.openxmlformats.org/drawingml/2006/main">
              <a:off x="7861576" y="2263912"/>
              <a:ext cx="441739" cy="43483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fr-CH" sz="24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CH" sz="24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fr-CH" sz="2400"/>
            </a:p>
          </cdr:txBody>
        </cdr:sp>
      </mc:Choice>
      <mc:Fallback xmlns="">
        <cdr:sp macro="" textlink="">
          <cdr:nvSpPr>
            <cdr:cNvPr id="18" name="ZoneTexte 17">
              <a:extLst xmlns:a="http://schemas.openxmlformats.org/drawingml/2006/main">
                <a:ext uri="{FF2B5EF4-FFF2-40B4-BE49-F238E27FC236}">
                  <a16:creationId xmlns:a16="http://schemas.microsoft.com/office/drawing/2014/main" id="{4A3DEC73-F9A4-9EA4-EF1E-0DDAD107753A}"/>
                </a:ext>
              </a:extLst>
            </cdr:cNvPr>
            <cdr:cNvSpPr txBox="1"/>
          </cdr:nvSpPr>
          <cdr:spPr>
            <a:xfrm xmlns:a="http://schemas.openxmlformats.org/drawingml/2006/main">
              <a:off x="7861576" y="2263912"/>
              <a:ext cx="441739" cy="43483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fr-CH" sz="24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𝑥 ̅</a:t>
              </a:r>
              <a:endParaRPr lang="fr-CH" sz="2400"/>
            </a:p>
          </cdr:txBody>
        </cdr:sp>
      </mc:Fallback>
    </mc:AlternateContent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3980212-CA2A-B84A-9943-3B9447AF6D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0.07789</cdr:x>
      <cdr:y>0.3235</cdr:y>
    </cdr:from>
    <cdr:to>
      <cdr:x>0.07789</cdr:x>
      <cdr:y>0.37571</cdr:y>
    </cdr:to>
    <cdr:cxnSp macro="">
      <cdr:nvCxnSpPr>
        <cdr:cNvPr id="5" name="Connecteur droit avec flèche 4">
          <a:extLst xmlns:a="http://schemas.openxmlformats.org/drawingml/2006/main">
            <a:ext uri="{FF2B5EF4-FFF2-40B4-BE49-F238E27FC236}">
              <a16:creationId xmlns:a16="http://schemas.microsoft.com/office/drawing/2014/main" id="{A2BF3DE3-EB00-ADA4-A064-40F2E2B7F35B}"/>
            </a:ext>
          </a:extLst>
        </cdr:cNvPr>
        <cdr:cNvCxnSpPr/>
      </cdr:nvCxnSpPr>
      <cdr:spPr>
        <a:xfrm xmlns:a="http://schemas.openxmlformats.org/drawingml/2006/main" flipV="1">
          <a:off x="724729" y="1967118"/>
          <a:ext cx="0" cy="317501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0.03783</cdr:x>
      <cdr:y>0.24518</cdr:y>
    </cdr:from>
    <cdr:to>
      <cdr:x>0.03858</cdr:x>
      <cdr:y>0.37798</cdr:y>
    </cdr:to>
    <cdr:cxnSp macro="">
      <cdr:nvCxnSpPr>
        <cdr:cNvPr id="9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H="1" flipV="1">
          <a:off x="352011" y="1490870"/>
          <a:ext cx="6902" cy="807554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0.64789</cdr:x>
      <cdr:y>0.23423</cdr:y>
    </cdr:from>
    <cdr:to>
      <cdr:x>0.64789</cdr:x>
      <cdr:y>0.29553</cdr:y>
    </cdr:to>
    <cdr:cxnSp macro="">
      <cdr:nvCxnSpPr>
        <cdr:cNvPr id="10" name="Connecteur droit avec flèche 9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V="1">
          <a:off x="6028083" y="1424332"/>
          <a:ext cx="0" cy="372717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0.50694</cdr:x>
      <cdr:y>0.35001</cdr:y>
    </cdr:from>
    <cdr:to>
      <cdr:x>0.50742</cdr:x>
      <cdr:y>0.44949</cdr:y>
    </cdr:to>
    <cdr:cxnSp macro="">
      <cdr:nvCxnSpPr>
        <cdr:cNvPr id="11" name="Connecteur droit avec flèche 10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H="1" flipV="1">
          <a:off x="4716670" y="2128354"/>
          <a:ext cx="4417" cy="604906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0.35932</cdr:x>
      <cdr:y>0.42947</cdr:y>
    </cdr:from>
    <cdr:to>
      <cdr:x>0.36053</cdr:x>
      <cdr:y>0.51078</cdr:y>
    </cdr:to>
    <cdr:cxnSp macro="">
      <cdr:nvCxnSpPr>
        <cdr:cNvPr id="12" name="Connecteur droit avec flèche 11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H="1" flipV="1">
          <a:off x="3343137" y="2611506"/>
          <a:ext cx="11319" cy="494472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0.51955</cdr:x>
      <cdr:y>0.43174</cdr:y>
    </cdr:from>
    <cdr:to>
      <cdr:x>0.52003</cdr:x>
      <cdr:y>0.45289</cdr:y>
    </cdr:to>
    <cdr:cxnSp macro="">
      <cdr:nvCxnSpPr>
        <cdr:cNvPr id="17" name="Connecteur droit avec flèche 16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H="1" flipV="1">
          <a:off x="4834006" y="2625309"/>
          <a:ext cx="4418" cy="12865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0.37315</cdr:x>
      <cdr:y>0.41585</cdr:y>
    </cdr:from>
    <cdr:to>
      <cdr:x>0.37341</cdr:x>
      <cdr:y>0.51305</cdr:y>
    </cdr:to>
    <cdr:cxnSp macro="">
      <cdr:nvCxnSpPr>
        <cdr:cNvPr id="18" name="Connecteur droit avec flèche 17">
          <a:extLst xmlns:a="http://schemas.openxmlformats.org/drawingml/2006/main">
            <a:ext uri="{FF2B5EF4-FFF2-40B4-BE49-F238E27FC236}">
              <a16:creationId xmlns:a16="http://schemas.microsoft.com/office/drawing/2014/main" id="{D63854A7-1A3E-63B3-EA7E-EB51793AAE9E}"/>
            </a:ext>
          </a:extLst>
        </cdr:cNvPr>
        <cdr:cNvCxnSpPr/>
      </cdr:nvCxnSpPr>
      <cdr:spPr>
        <a:xfrm xmlns:a="http://schemas.openxmlformats.org/drawingml/2006/main" flipV="1">
          <a:off x="3471794" y="2528680"/>
          <a:ext cx="2484" cy="591103"/>
        </a:xfrm>
        <a:prstGeom xmlns:a="http://schemas.openxmlformats.org/drawingml/2006/main" prst="straightConnector1">
          <a:avLst/>
        </a:prstGeom>
        <a:ln xmlns:a="http://schemas.openxmlformats.org/drawingml/2006/main" w="571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0.66766</cdr:x>
      <cdr:y>0.27696</cdr:y>
    </cdr:from>
    <cdr:to>
      <cdr:x>0.66766</cdr:x>
      <cdr:y>0.29625</cdr:y>
    </cdr:to>
    <cdr:cxnSp macro="">
      <cdr:nvCxnSpPr>
        <cdr:cNvPr id="25" name="Connecteur droit avec flèche 24">
          <a:extLst xmlns:a="http://schemas.openxmlformats.org/drawingml/2006/main">
            <a:ext uri="{FF2B5EF4-FFF2-40B4-BE49-F238E27FC236}">
              <a16:creationId xmlns:a16="http://schemas.microsoft.com/office/drawing/2014/main" id="{1621F0CC-606C-5605-3693-56940B0D3D84}"/>
            </a:ext>
          </a:extLst>
        </cdr:cNvPr>
        <cdr:cNvCxnSpPr/>
      </cdr:nvCxnSpPr>
      <cdr:spPr>
        <a:xfrm xmlns:a="http://schemas.openxmlformats.org/drawingml/2006/main" flipV="1">
          <a:off x="6211956" y="1684129"/>
          <a:ext cx="0" cy="11733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0.70056</cdr:x>
      <cdr:y>0.28985</cdr:y>
    </cdr:from>
    <cdr:to>
      <cdr:x>0.70104</cdr:x>
      <cdr:y>0.31555</cdr:y>
    </cdr:to>
    <cdr:cxnSp macro="">
      <cdr:nvCxnSpPr>
        <cdr:cNvPr id="30" name="Connecteur droit avec flèche 29">
          <a:extLst xmlns:a="http://schemas.openxmlformats.org/drawingml/2006/main">
            <a:ext uri="{FF2B5EF4-FFF2-40B4-BE49-F238E27FC236}">
              <a16:creationId xmlns:a16="http://schemas.microsoft.com/office/drawing/2014/main" id="{38BA637E-108F-7BA0-C3F8-8E192695B3F1}"/>
            </a:ext>
          </a:extLst>
        </cdr:cNvPr>
        <cdr:cNvCxnSpPr/>
      </cdr:nvCxnSpPr>
      <cdr:spPr>
        <a:xfrm xmlns:a="http://schemas.openxmlformats.org/drawingml/2006/main" flipH="1" flipV="1">
          <a:off x="6518137" y="1762539"/>
          <a:ext cx="4417" cy="156264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57152</xdr:rowOff>
    </xdr:from>
    <xdr:to>
      <xdr:col>11</xdr:col>
      <xdr:colOff>438150</xdr:colOff>
      <xdr:row>15</xdr:row>
      <xdr:rowOff>142876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F08DCB6-1E91-4E6C-B012-38D49B933349}"/>
            </a:ext>
          </a:extLst>
        </xdr:cNvPr>
        <xdr:cNvSpPr txBox="1"/>
      </xdr:nvSpPr>
      <xdr:spPr>
        <a:xfrm>
          <a:off x="123825" y="1962152"/>
          <a:ext cx="8696325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Tracer le boxplot:</a:t>
          </a:r>
        </a:p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en-GB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 R</a:t>
          </a:r>
        </a:p>
        <a:p>
          <a:pPr rtl="0" eaLnBrk="1" latinLnBrk="0" hangingPunct="1"/>
          <a:r>
            <a:rPr lang="en-GB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priori, visuellement  on constate qu'il y a potentiellement un effet du type de paiement sur le montant moyen dépensé.</a:t>
          </a:r>
        </a:p>
        <a:p>
          <a:pPr rtl="0" eaLnBrk="1" latinLnBrk="0" hangingPunct="1"/>
          <a:endParaRPr lang="fr-CH" sz="1400" b="0">
            <a:effectLst/>
          </a:endParaRPr>
        </a:p>
      </xdr:txBody>
    </xdr:sp>
    <xdr:clientData/>
  </xdr:twoCellAnchor>
  <xdr:twoCellAnchor>
    <xdr:from>
      <xdr:col>12</xdr:col>
      <xdr:colOff>571500</xdr:colOff>
      <xdr:row>3</xdr:row>
      <xdr:rowOff>19049</xdr:rowOff>
    </xdr:from>
    <xdr:to>
      <xdr:col>23</xdr:col>
      <xdr:colOff>676275</xdr:colOff>
      <xdr:row>36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6A9C989-4415-485A-AE78-C8FA76486383}"/>
            </a:ext>
          </a:extLst>
        </xdr:cNvPr>
        <xdr:cNvSpPr txBox="1"/>
      </xdr:nvSpPr>
      <xdr:spPr>
        <a:xfrm>
          <a:off x="9715500" y="590549"/>
          <a:ext cx="8486775" cy="6362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Effectuer le Test: 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Formuler les hypothèses:</a:t>
          </a:r>
          <a:endParaRPr lang="fr-CH" sz="1400" u="none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H0 : μ1 = ...= μ4(montant moyen dépensé.)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 : au moins deux des moyennes de population sont différentes</a:t>
          </a:r>
          <a:endParaRPr lang="fr-CH" sz="1400">
            <a:effectLst/>
          </a:endParaRPr>
        </a:p>
        <a:p>
          <a:pPr rtl="0" eaLnBrk="1" latinLnBrk="0" hangingPunct="1"/>
          <a:endParaRPr lang="en-GB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Calculer la statistque, p-value…</a:t>
          </a:r>
          <a:endParaRPr lang="fr-CH" sz="1400">
            <a:effectLst/>
          </a:endParaRPr>
        </a:p>
        <a:p>
          <a:r>
            <a:rPr lang="fr-CH" sz="1400"/>
            <a:t>Avec R,</a:t>
          </a:r>
          <a:r>
            <a:rPr lang="fr-CH" sz="1400" baseline="0"/>
            <a:t> library( (Rcmdr)</a:t>
          </a:r>
        </a:p>
        <a:p>
          <a:r>
            <a:rPr lang="fr-CH" sz="1400"/>
            <a:t>Statistiques  → Moyennes  →Anova à 1 facteur</a:t>
          </a:r>
        </a:p>
        <a:p>
          <a:endParaRPr lang="fr-CH" sz="1400"/>
        </a:p>
        <a:p>
          <a:r>
            <a:rPr lang="fr-CH" sz="1400">
              <a:solidFill>
                <a:srgbClr val="FF0000"/>
              </a:solidFill>
            </a:rPr>
            <a:t>&gt; summary(AnovaModel.1)</a:t>
          </a:r>
        </a:p>
        <a:p>
          <a:r>
            <a:rPr lang="fr-CH" sz="1400">
              <a:solidFill>
                <a:srgbClr val="FF0000"/>
              </a:solidFill>
            </a:rPr>
            <a:t>                          Df    Sum Sq    Mean Sq  F value      Pr(&gt;F)    </a:t>
          </a:r>
        </a:p>
        <a:p>
          <a:r>
            <a:rPr lang="fr-CH" sz="1400">
              <a:solidFill>
                <a:srgbClr val="FF0000"/>
              </a:solidFill>
            </a:rPr>
            <a:t>TypePaiment   3      32097     10699       47.29       &lt;2e-16 ***</a:t>
          </a:r>
        </a:p>
        <a:p>
          <a:r>
            <a:rPr lang="fr-CH" sz="1400">
              <a:solidFill>
                <a:srgbClr val="FF0000"/>
              </a:solidFill>
            </a:rPr>
            <a:t>Residuals         116   26243     226                   </a:t>
          </a:r>
        </a:p>
        <a:p>
          <a:r>
            <a:rPr lang="fr-CH" sz="1400">
              <a:solidFill>
                <a:srgbClr val="FF0000"/>
              </a:solidFill>
            </a:rPr>
            <a:t>---</a:t>
          </a:r>
        </a:p>
        <a:p>
          <a:r>
            <a:rPr lang="fr-CH" sz="1400">
              <a:solidFill>
                <a:srgbClr val="FF0000"/>
              </a:solidFill>
            </a:rPr>
            <a:t>Signif. codes:  0 '***' 0.001 '**' 0.01 '*' 0.05 '.' 0.1 ' ' 1</a:t>
          </a:r>
        </a:p>
        <a:p>
          <a:endParaRPr lang="fr-CH" sz="1400">
            <a:solidFill>
              <a:srgbClr val="FF0000"/>
            </a:solidFill>
          </a:endParaRPr>
        </a:p>
        <a:p>
          <a:endParaRPr lang="fr-CH" sz="1400" b="1"/>
        </a:p>
        <a:p>
          <a:r>
            <a:rPr lang="fr-CH" sz="1400" b="1"/>
            <a:t>Statistque F= 47.29   et  p-value= Pr(&gt;F)  &lt;2e-16 ***</a:t>
          </a:r>
        </a:p>
        <a:p>
          <a:endParaRPr lang="fr-CH" sz="1400" b="1"/>
        </a:p>
        <a:p>
          <a:r>
            <a:rPr lang="fr-CH" sz="1400" b="1"/>
            <a:t>Comme p-value&lt;</a:t>
          </a:r>
          <a:r>
            <a:rPr lang="fr-CH" sz="1400" b="1" baseline="0"/>
            <a:t> alpha, Ho est rejetée d'une manière </a:t>
          </a:r>
          <a:r>
            <a:rPr lang="fr-CH" sz="1400" b="1" baseline="0">
              <a:solidFill>
                <a:srgbClr val="FF0000"/>
              </a:solidFill>
            </a:rPr>
            <a:t>très significative</a:t>
          </a:r>
          <a:r>
            <a:rPr lang="fr-CH" sz="1400" b="1" baseline="0"/>
            <a:t> (&lt;2e-16 </a:t>
          </a:r>
          <a:r>
            <a:rPr lang="fr-CH" sz="1400" b="1" baseline="0">
              <a:solidFill>
                <a:srgbClr val="FF0000"/>
              </a:solidFill>
            </a:rPr>
            <a:t>***)</a:t>
          </a:r>
        </a:p>
        <a:p>
          <a:r>
            <a:rPr lang="fr-CH" sz="1400" b="1"/>
            <a:t>Donc, on peut confirmer que</a:t>
          </a:r>
          <a:r>
            <a:rPr lang="fr-CH" sz="1400" b="1" baseline="0"/>
            <a:t> le facteur( type de paiement) a un effet sur le montant moyen dépensé.</a:t>
          </a:r>
        </a:p>
        <a:p>
          <a:endParaRPr lang="fr-CH" sz="1400" b="1" baseline="0"/>
        </a:p>
        <a:p>
          <a:endParaRPr lang="fr-CH" sz="1400" b="1"/>
        </a:p>
        <a:p>
          <a:r>
            <a:rPr lang="fr-CH" sz="1400"/>
            <a:t>ou Excel (voir</a:t>
          </a:r>
          <a:r>
            <a:rPr lang="fr-CH" sz="1400" baseline="0"/>
            <a:t> feuille ANOVAExcel). Notez qu'il faut reorganiser les données , voir Donnees_Anova. </a:t>
          </a:r>
        </a:p>
        <a:p>
          <a:r>
            <a:rPr lang="fr-CH" sz="1400" baseline="0"/>
            <a:t>Ensuite aller à: </a:t>
          </a:r>
        </a:p>
        <a:p>
          <a:r>
            <a:rPr lang="fr-CH" sz="1400" baseline="0"/>
            <a:t>Donnees </a:t>
          </a:r>
          <a:r>
            <a:rPr lang="fr-CH" sz="1400" baseline="0">
              <a:latin typeface="Calibri" panose="020F0502020204030204" pitchFamily="34" charset="0"/>
              <a:cs typeface="Calibri" panose="020F0502020204030204" pitchFamily="34" charset="0"/>
            </a:rPr>
            <a:t>→</a:t>
          </a:r>
          <a:r>
            <a:rPr lang="fr-CH" sz="1400" baseline="0"/>
            <a:t>Utilitaire d'analyse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fr-CH" sz="1400" baseline="0"/>
            <a:t> analyse anova à 1 facteur</a:t>
          </a:r>
        </a:p>
        <a:p>
          <a:r>
            <a:rPr lang="fr-CH" sz="1400" u="sng" baseline="0"/>
            <a:t>On obtient  les mêmes valeurs! </a:t>
          </a:r>
        </a:p>
        <a:p>
          <a:r>
            <a:rPr lang="fr-CH" sz="1400" u="none" baseline="0"/>
            <a:t>Notez que pour pvalue Excel a donné une valeur plus précise 4.87E-20 alors que R on a eu &lt; 2e-16.</a:t>
          </a:r>
          <a:endParaRPr lang="fr-CH" sz="1400" u="none"/>
        </a:p>
      </xdr:txBody>
    </xdr:sp>
    <xdr:clientData/>
  </xdr:twoCellAnchor>
  <xdr:twoCellAnchor>
    <xdr:from>
      <xdr:col>0</xdr:col>
      <xdr:colOff>171449</xdr:colOff>
      <xdr:row>40</xdr:row>
      <xdr:rowOff>114298</xdr:rowOff>
    </xdr:from>
    <xdr:to>
      <xdr:col>9</xdr:col>
      <xdr:colOff>238124</xdr:colOff>
      <xdr:row>50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E5F4BF2-DCB2-4546-92B0-369E12192967}"/>
            </a:ext>
          </a:extLst>
        </xdr:cNvPr>
        <xdr:cNvSpPr txBox="1"/>
      </xdr:nvSpPr>
      <xdr:spPr>
        <a:xfrm>
          <a:off x="171449" y="7734298"/>
          <a:ext cx="6924675" cy="19145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Construire les intervalles des comparaisons multiples</a:t>
          </a:r>
          <a:endParaRPr lang="fr-CH" sz="1400">
            <a:effectLst/>
          </a:endParaRPr>
        </a:p>
        <a:p>
          <a:r>
            <a:rPr lang="fr-CH" sz="1400"/>
            <a:t>Avec R, library( (Rcmdr)</a:t>
          </a:r>
        </a:p>
        <a:p>
          <a:r>
            <a:rPr lang="fr-CH" sz="1400"/>
            <a:t>Statistiques  → Moyennes  →Anova à 1 facteur</a:t>
          </a:r>
        </a:p>
        <a:p>
          <a:r>
            <a:rPr lang="fr-CH" sz="1400"/>
            <a:t>Cocher comparaisons</a:t>
          </a:r>
          <a:r>
            <a:rPr lang="fr-CH" sz="1400" baseline="0"/>
            <a:t> multiples des moyennes</a:t>
          </a:r>
          <a:endParaRPr lang="fr-CH" sz="1400"/>
        </a:p>
        <a:p>
          <a:endParaRPr lang="fr-CH" sz="1400"/>
        </a:p>
        <a:p>
          <a:r>
            <a:rPr lang="fr-CH" sz="1400"/>
            <a:t>Entre toutes les paires il y a </a:t>
          </a:r>
          <a:r>
            <a:rPr lang="fr-CH" sz="1400" b="1" baseline="0">
              <a:solidFill>
                <a:srgbClr val="FF0000"/>
              </a:solidFill>
            </a:rPr>
            <a:t> une différence significatificative </a:t>
          </a:r>
          <a:r>
            <a:rPr lang="fr-CH" sz="1400" baseline="0"/>
            <a:t>puisque l</a:t>
          </a:r>
          <a:r>
            <a:rPr lang="fr-CH" sz="1400" b="1" baseline="0">
              <a:solidFill>
                <a:srgbClr val="FF0000"/>
              </a:solidFill>
            </a:rPr>
            <a:t>'IC n'inclut pas 0.</a:t>
          </a:r>
        </a:p>
        <a:p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mais on remarque qu'il y a une lègère  différence entre postcard et espèce alors qu'il y une différence importante entre espèce- autre,  visa- espèce et visa postcard.</a:t>
          </a:r>
          <a:endParaRPr lang="fr-CH" sz="1400" b="1" baseline="0">
            <a:solidFill>
              <a:sysClr val="windowText" lastClr="000000"/>
            </a:solidFill>
          </a:endParaRPr>
        </a:p>
        <a:p>
          <a:r>
            <a:rPr lang="fr-CH" sz="1400"/>
            <a:t> </a:t>
          </a:r>
        </a:p>
      </xdr:txBody>
    </xdr:sp>
    <xdr:clientData/>
  </xdr:twoCellAnchor>
  <xdr:twoCellAnchor>
    <xdr:from>
      <xdr:col>10</xdr:col>
      <xdr:colOff>352424</xdr:colOff>
      <xdr:row>38</xdr:row>
      <xdr:rowOff>152400</xdr:rowOff>
    </xdr:from>
    <xdr:to>
      <xdr:col>23</xdr:col>
      <xdr:colOff>219075</xdr:colOff>
      <xdr:row>53</xdr:row>
      <xdr:rowOff>19050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BF38EEC-0583-49DD-8E5D-59FDF1900638}"/>
            </a:ext>
          </a:extLst>
        </xdr:cNvPr>
        <xdr:cNvSpPr txBox="1"/>
      </xdr:nvSpPr>
      <xdr:spPr>
        <a:xfrm>
          <a:off x="7972424" y="7391400"/>
          <a:ext cx="9772651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Vérifier les 2 hypotheses à postériori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Normalité: les moyennes de l'échantillon suivent une loi normale à l'intérieur d’un type. Utiliser QQ plot.</a:t>
          </a:r>
          <a:endParaRPr lang="fr-CH" sz="1400">
            <a:effectLst/>
          </a:endParaRPr>
        </a:p>
        <a:p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Homoskédasticité: les différents types ont une variance identique. Utiliser Residual versus Fitted plot</a:t>
          </a:r>
          <a:endParaRPr lang="fr-CH" sz="1400">
            <a:effectLst/>
          </a:endParaRPr>
        </a:p>
        <a:p>
          <a:r>
            <a:rPr lang="fr-CH" sz="1400"/>
            <a:t>Avec R, toujours avec library( (Rcmdr)</a:t>
          </a:r>
        </a:p>
        <a:p>
          <a:endParaRPr lang="fr-CH" sz="1400"/>
        </a:p>
        <a:p>
          <a:r>
            <a:rPr lang="fr-CH" sz="1400"/>
            <a:t>Modèles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</a:t>
          </a:r>
          <a:r>
            <a:rPr lang="fr-CH" sz="1400"/>
            <a:t> Graphes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</a:t>
          </a:r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Dignostics graphiques. On obtient les graphiques ci-dessous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Le </a:t>
          </a:r>
          <a:r>
            <a:rPr lang="fr-C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QQ plot </a:t>
          </a:r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montre que la distribution est  normale: la plupart des observations sont sur la droite normale théorique et certaines s'en éloignent légèrement mais globalement cela reste acceptable. 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Le graphique </a:t>
          </a:r>
          <a:r>
            <a:rPr lang="fr-C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Residual versus Fitted </a:t>
          </a:r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montre que l'homoskédasticité est respectée: la dipersion est similaire pour les différents type de paiyement.</a:t>
          </a: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400"/>
        </a:p>
      </xdr:txBody>
    </xdr:sp>
    <xdr:clientData/>
  </xdr:twoCellAnchor>
  <xdr:twoCellAnchor>
    <xdr:from>
      <xdr:col>0</xdr:col>
      <xdr:colOff>57150</xdr:colOff>
      <xdr:row>84</xdr:row>
      <xdr:rowOff>85725</xdr:rowOff>
    </xdr:from>
    <xdr:to>
      <xdr:col>8</xdr:col>
      <xdr:colOff>133350</xdr:colOff>
      <xdr:row>91</xdr:row>
      <xdr:rowOff>47625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DF769E25-9169-4153-A376-B7B53889A9D8}"/>
            </a:ext>
          </a:extLst>
        </xdr:cNvPr>
        <xdr:cNvSpPr txBox="1"/>
      </xdr:nvSpPr>
      <xdr:spPr>
        <a:xfrm>
          <a:off x="57150" y="16087725"/>
          <a:ext cx="61722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 b="1"/>
            <a:t>Conclusion</a:t>
          </a:r>
        </a:p>
        <a:p>
          <a:endParaRPr lang="fr-CH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analyse Anova permet de confirmer que </a:t>
          </a:r>
          <a:r>
            <a:rPr lang="fr-CH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</a:t>
          </a:r>
          <a:r>
            <a:rPr lang="fr-CH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type de paiement a un effet sur le montant moyen dépensé. Ainsi, la directrice a intérêt à</a:t>
          </a:r>
          <a:r>
            <a:rPr lang="fr-CH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encourger ses clients à payer plutôt par carte en</a:t>
          </a:r>
          <a:r>
            <a:rPr lang="fr-CH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particulier Visa.</a:t>
          </a:r>
          <a:endParaRPr lang="fr-CH" sz="1400" b="0"/>
        </a:p>
      </xdr:txBody>
    </xdr:sp>
    <xdr:clientData/>
  </xdr:twoCellAnchor>
  <xdr:twoCellAnchor editAs="oneCell">
    <xdr:from>
      <xdr:col>5</xdr:col>
      <xdr:colOff>723900</xdr:colOff>
      <xdr:row>15</xdr:row>
      <xdr:rowOff>28574</xdr:rowOff>
    </xdr:from>
    <xdr:to>
      <xdr:col>12</xdr:col>
      <xdr:colOff>266700</xdr:colOff>
      <xdr:row>40</xdr:row>
      <xdr:rowOff>135617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3D6964F-241E-EDC6-BEC3-0AD3FCC6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886074"/>
          <a:ext cx="4876800" cy="4869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57151</xdr:colOff>
      <xdr:row>18</xdr:row>
      <xdr:rowOff>9525</xdr:rowOff>
    </xdr:from>
    <xdr:to>
      <xdr:col>6</xdr:col>
      <xdr:colOff>142875</xdr:colOff>
      <xdr:row>36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Graphique 11">
              <a:extLst>
                <a:ext uri="{FF2B5EF4-FFF2-40B4-BE49-F238E27FC236}">
                  <a16:creationId xmlns:a16="http://schemas.microsoft.com/office/drawing/2014/main" id="{AC1DB20B-41FA-4C95-91B2-132EA5433A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1" y="3438525"/>
              <a:ext cx="4657724" cy="3514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H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51</xdr:row>
      <xdr:rowOff>19050</xdr:rowOff>
    </xdr:from>
    <xdr:to>
      <xdr:col>8</xdr:col>
      <xdr:colOff>304800</xdr:colOff>
      <xdr:row>84</xdr:row>
      <xdr:rowOff>123825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CD9012C-0749-406D-A9C0-87A3ECE4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34550"/>
          <a:ext cx="64008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52</xdr:row>
      <xdr:rowOff>180975</xdr:rowOff>
    </xdr:from>
    <xdr:to>
      <xdr:col>19</xdr:col>
      <xdr:colOff>410582</xdr:colOff>
      <xdr:row>90</xdr:row>
      <xdr:rowOff>9525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BCA7721-774C-E25B-9335-221A9A2A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9" y="10086975"/>
          <a:ext cx="7078083" cy="706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647700</xdr:colOff>
      <xdr:row>0</xdr:row>
      <xdr:rowOff>76200</xdr:rowOff>
    </xdr:from>
    <xdr:to>
      <xdr:col>13</xdr:col>
      <xdr:colOff>600075</xdr:colOff>
      <xdr:row>2</xdr:row>
      <xdr:rowOff>66675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1C149E9C-EBB9-4334-E97D-E5B2784C81A1}"/>
            </a:ext>
          </a:extLst>
        </xdr:cNvPr>
        <xdr:cNvSpPr txBox="1"/>
      </xdr:nvSpPr>
      <xdr:spPr>
        <a:xfrm>
          <a:off x="4457700" y="76200"/>
          <a:ext cx="60483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2400" b="1" u="non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Procédure pour une analyse ANOVA complète</a:t>
          </a:r>
          <a:endParaRPr lang="fr-CH" sz="2400" u="none">
            <a:solidFill>
              <a:srgbClr val="0070C0"/>
            </a:solidFill>
            <a:effectLst/>
          </a:endParaRPr>
        </a:p>
        <a:p>
          <a:endParaRPr lang="fr-CH" sz="1100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66675</xdr:colOff>
      <xdr:row>3</xdr:row>
      <xdr:rowOff>0</xdr:rowOff>
    </xdr:from>
    <xdr:to>
      <xdr:col>8</xdr:col>
      <xdr:colOff>104775</xdr:colOff>
      <xdr:row>9</xdr:row>
      <xdr:rowOff>28575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E4E7EB2-03F2-12D5-9B56-AF19C2597E98}"/>
            </a:ext>
          </a:extLst>
        </xdr:cNvPr>
        <xdr:cNvSpPr txBox="1"/>
      </xdr:nvSpPr>
      <xdr:spPr>
        <a:xfrm>
          <a:off x="66675" y="571500"/>
          <a:ext cx="61341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400" b="1"/>
            <a:t>Définir les variables: </a:t>
          </a:r>
        </a:p>
        <a:p>
          <a:r>
            <a:rPr lang="fr-CH" sz="1400"/>
            <a:t>Variable numérique pour le test sur les moyennes: </a:t>
          </a:r>
          <a:r>
            <a:rPr lang="fr-CH" sz="1400" b="1">
              <a:solidFill>
                <a:schemeClr val="tx1"/>
              </a:solidFill>
            </a:rPr>
            <a:t>Montant</a:t>
          </a:r>
        </a:p>
        <a:p>
          <a:r>
            <a:rPr lang="fr-CH" sz="1400"/>
            <a:t>Facteur ( variable catégorielle) : </a:t>
          </a:r>
          <a:r>
            <a:rPr lang="fr-CH" sz="1400" b="1"/>
            <a:t>Type de paiement</a:t>
          </a:r>
        </a:p>
        <a:p>
          <a:endParaRPr lang="fr-CH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tissam\Documents\Stats_Site\Master\Stats\StatSite\ANOVA_Exp_video.xlsx" TargetMode="External"/><Relationship Id="rId1" Type="http://schemas.openxmlformats.org/officeDocument/2006/relationships/externalLinkPath" Target="/Users/Btissam/Documents/Stats_Site/Master/Stats/StatSite/ANOVA_Exp_vi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nnees (2)"/>
      <sheetName val="ANOVANew"/>
      <sheetName val="Donnees_Anova"/>
      <sheetName val="EX_SoinsEnnoncé"/>
      <sheetName val="Anova_IC"/>
      <sheetName val="Anova_Test"/>
      <sheetName val="EX_Soins_sol"/>
      <sheetName val="Graphe_VarInter"/>
      <sheetName val="VarItra"/>
      <sheetName val="EX_Soins_so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>
        <row r="1">
          <cell r="A1" t="str">
            <v>Autre</v>
          </cell>
          <cell r="D1" t="str">
            <v>Espèce</v>
          </cell>
          <cell r="E1" t="str">
            <v>Moy.Espèce</v>
          </cell>
          <cell r="G1" t="str">
            <v>Postcard</v>
          </cell>
          <cell r="H1" t="str">
            <v>Moy.Postcard</v>
          </cell>
          <cell r="J1" t="str">
            <v>Moy.Visa</v>
          </cell>
          <cell r="K1" t="str">
            <v>VISA</v>
          </cell>
          <cell r="N1" t="str">
            <v xml:space="preserve">Moyenne </v>
          </cell>
        </row>
        <row r="2">
          <cell r="A2">
            <v>138</v>
          </cell>
          <cell r="B2">
            <v>111.71794871794872</v>
          </cell>
          <cell r="C2">
            <v>41</v>
          </cell>
          <cell r="D2">
            <v>89</v>
          </cell>
          <cell r="E2">
            <v>83.965517241379317</v>
          </cell>
          <cell r="F2">
            <v>70</v>
          </cell>
          <cell r="G2">
            <v>93</v>
          </cell>
          <cell r="H2">
            <v>96.38095238095238</v>
          </cell>
          <cell r="I2">
            <v>91</v>
          </cell>
          <cell r="J2">
            <v>127.87096774193549</v>
          </cell>
          <cell r="K2">
            <v>104</v>
          </cell>
          <cell r="M2">
            <v>1</v>
          </cell>
          <cell r="N2">
            <v>106.5</v>
          </cell>
        </row>
        <row r="3">
          <cell r="A3">
            <v>86</v>
          </cell>
          <cell r="B3">
            <v>111.71794871794872</v>
          </cell>
          <cell r="C3">
            <v>42</v>
          </cell>
          <cell r="D3">
            <v>74</v>
          </cell>
          <cell r="E3">
            <v>83.965517241379317</v>
          </cell>
          <cell r="F3">
            <v>71</v>
          </cell>
          <cell r="G3">
            <v>117</v>
          </cell>
          <cell r="H3">
            <v>96.38095238095238</v>
          </cell>
          <cell r="I3">
            <v>92</v>
          </cell>
          <cell r="J3">
            <v>127.87096774193549</v>
          </cell>
          <cell r="K3">
            <v>140</v>
          </cell>
          <cell r="M3">
            <v>2</v>
          </cell>
          <cell r="N3">
            <v>106.5</v>
          </cell>
        </row>
        <row r="4">
          <cell r="A4">
            <v>109</v>
          </cell>
          <cell r="B4">
            <v>111.71794871794872</v>
          </cell>
          <cell r="C4">
            <v>43</v>
          </cell>
          <cell r="D4">
            <v>70</v>
          </cell>
          <cell r="E4">
            <v>83.965517241379317</v>
          </cell>
          <cell r="F4">
            <v>72</v>
          </cell>
          <cell r="G4">
            <v>102</v>
          </cell>
          <cell r="H4">
            <v>96.38095238095238</v>
          </cell>
          <cell r="I4">
            <v>93</v>
          </cell>
          <cell r="J4">
            <v>127.87096774193549</v>
          </cell>
          <cell r="K4">
            <v>127</v>
          </cell>
          <cell r="M4">
            <v>3</v>
          </cell>
          <cell r="N4">
            <v>106.5</v>
          </cell>
        </row>
        <row r="5">
          <cell r="A5">
            <v>103</v>
          </cell>
          <cell r="B5">
            <v>111.71794871794872</v>
          </cell>
          <cell r="C5">
            <v>44</v>
          </cell>
          <cell r="D5">
            <v>82</v>
          </cell>
          <cell r="E5">
            <v>83.965517241379317</v>
          </cell>
          <cell r="F5">
            <v>73</v>
          </cell>
          <cell r="G5">
            <v>100</v>
          </cell>
          <cell r="H5">
            <v>96.38095238095238</v>
          </cell>
          <cell r="I5">
            <v>94</v>
          </cell>
          <cell r="J5">
            <v>127.87096774193549</v>
          </cell>
          <cell r="K5">
            <v>120</v>
          </cell>
          <cell r="M5">
            <v>4</v>
          </cell>
          <cell r="N5">
            <v>106.5</v>
          </cell>
        </row>
        <row r="6">
          <cell r="A6">
            <v>106</v>
          </cell>
          <cell r="B6">
            <v>111.71794871794872</v>
          </cell>
          <cell r="C6">
            <v>45</v>
          </cell>
          <cell r="D6">
            <v>72</v>
          </cell>
          <cell r="E6">
            <v>83.965517241379317</v>
          </cell>
          <cell r="F6">
            <v>74</v>
          </cell>
          <cell r="G6">
            <v>94</v>
          </cell>
          <cell r="H6">
            <v>96.38095238095238</v>
          </cell>
          <cell r="I6">
            <v>95</v>
          </cell>
          <cell r="J6">
            <v>127.87096774193549</v>
          </cell>
          <cell r="K6">
            <v>132</v>
          </cell>
          <cell r="M6">
            <v>5</v>
          </cell>
          <cell r="N6">
            <v>106.5</v>
          </cell>
        </row>
        <row r="7">
          <cell r="A7">
            <v>75</v>
          </cell>
          <cell r="B7">
            <v>111.71794871794872</v>
          </cell>
          <cell r="C7">
            <v>46</v>
          </cell>
          <cell r="D7">
            <v>60</v>
          </cell>
          <cell r="E7">
            <v>83.965517241379317</v>
          </cell>
          <cell r="F7">
            <v>75</v>
          </cell>
          <cell r="G7">
            <v>90</v>
          </cell>
          <cell r="H7">
            <v>96.38095238095238</v>
          </cell>
          <cell r="I7">
            <v>96</v>
          </cell>
          <cell r="J7">
            <v>127.87096774193549</v>
          </cell>
          <cell r="K7">
            <v>147</v>
          </cell>
          <cell r="M7">
            <v>6</v>
          </cell>
          <cell r="N7">
            <v>106.5</v>
          </cell>
        </row>
        <row r="8">
          <cell r="A8">
            <v>122</v>
          </cell>
          <cell r="B8">
            <v>111.71794871794872</v>
          </cell>
          <cell r="C8">
            <v>47</v>
          </cell>
          <cell r="D8">
            <v>73</v>
          </cell>
          <cell r="E8">
            <v>83.965517241379317</v>
          </cell>
          <cell r="F8">
            <v>76</v>
          </cell>
          <cell r="G8">
            <v>90</v>
          </cell>
          <cell r="H8">
            <v>96.38095238095238</v>
          </cell>
          <cell r="I8">
            <v>97</v>
          </cell>
          <cell r="J8">
            <v>127.87096774193549</v>
          </cell>
          <cell r="K8">
            <v>147</v>
          </cell>
          <cell r="M8">
            <v>7</v>
          </cell>
          <cell r="N8">
            <v>106.5</v>
          </cell>
        </row>
        <row r="9">
          <cell r="A9">
            <v>157</v>
          </cell>
          <cell r="B9">
            <v>111.71794871794872</v>
          </cell>
          <cell r="C9">
            <v>48</v>
          </cell>
          <cell r="D9">
            <v>70</v>
          </cell>
          <cell r="E9">
            <v>83.965517241379317</v>
          </cell>
          <cell r="F9">
            <v>77</v>
          </cell>
          <cell r="G9">
            <v>86</v>
          </cell>
          <cell r="H9">
            <v>96.38095238095238</v>
          </cell>
          <cell r="I9">
            <v>98</v>
          </cell>
          <cell r="J9">
            <v>127.87096774193549</v>
          </cell>
          <cell r="K9">
            <v>156</v>
          </cell>
          <cell r="M9">
            <v>8</v>
          </cell>
          <cell r="N9">
            <v>106.5</v>
          </cell>
        </row>
        <row r="10">
          <cell r="A10">
            <v>112</v>
          </cell>
          <cell r="B10">
            <v>111.71794871794872</v>
          </cell>
          <cell r="C10">
            <v>49</v>
          </cell>
          <cell r="D10">
            <v>100</v>
          </cell>
          <cell r="E10">
            <v>83.965517241379317</v>
          </cell>
          <cell r="F10">
            <v>78</v>
          </cell>
          <cell r="G10">
            <v>88</v>
          </cell>
          <cell r="H10">
            <v>96.38095238095238</v>
          </cell>
          <cell r="I10">
            <v>99</v>
          </cell>
          <cell r="J10">
            <v>127.87096774193549</v>
          </cell>
          <cell r="K10">
            <v>139</v>
          </cell>
          <cell r="M10">
            <v>9</v>
          </cell>
          <cell r="N10">
            <v>106.5</v>
          </cell>
        </row>
        <row r="11">
          <cell r="A11">
            <v>117</v>
          </cell>
          <cell r="B11">
            <v>111.71794871794872</v>
          </cell>
          <cell r="C11">
            <v>50</v>
          </cell>
          <cell r="D11">
            <v>59</v>
          </cell>
          <cell r="E11">
            <v>83.965517241379317</v>
          </cell>
          <cell r="F11">
            <v>79</v>
          </cell>
          <cell r="G11">
            <v>105</v>
          </cell>
          <cell r="H11">
            <v>96.38095238095238</v>
          </cell>
          <cell r="I11">
            <v>100</v>
          </cell>
          <cell r="J11">
            <v>127.87096774193549</v>
          </cell>
          <cell r="K11">
            <v>123</v>
          </cell>
          <cell r="M11">
            <v>10</v>
          </cell>
          <cell r="N11">
            <v>106.5</v>
          </cell>
        </row>
        <row r="12">
          <cell r="A12">
            <v>114</v>
          </cell>
          <cell r="B12">
            <v>111.71794871794872</v>
          </cell>
          <cell r="C12">
            <v>51</v>
          </cell>
          <cell r="D12">
            <v>104</v>
          </cell>
          <cell r="E12">
            <v>83.965517241379317</v>
          </cell>
          <cell r="F12">
            <v>80</v>
          </cell>
          <cell r="G12">
            <v>82</v>
          </cell>
          <cell r="H12">
            <v>96.38095238095238</v>
          </cell>
          <cell r="I12">
            <v>101</v>
          </cell>
          <cell r="J12">
            <v>127.87096774193549</v>
          </cell>
          <cell r="K12">
            <v>136</v>
          </cell>
          <cell r="M12">
            <v>11</v>
          </cell>
          <cell r="N12">
            <v>106.5</v>
          </cell>
        </row>
        <row r="13">
          <cell r="A13">
            <v>94</v>
          </cell>
          <cell r="B13">
            <v>111.71794871794872</v>
          </cell>
          <cell r="C13">
            <v>52</v>
          </cell>
          <cell r="D13">
            <v>75</v>
          </cell>
          <cell r="E13">
            <v>83.965517241379317</v>
          </cell>
          <cell r="F13">
            <v>81</v>
          </cell>
          <cell r="G13">
            <v>88</v>
          </cell>
          <cell r="H13">
            <v>96.38095238095238</v>
          </cell>
          <cell r="I13">
            <v>102</v>
          </cell>
          <cell r="J13">
            <v>127.87096774193549</v>
          </cell>
          <cell r="K13">
            <v>145</v>
          </cell>
          <cell r="M13">
            <v>12</v>
          </cell>
          <cell r="N13">
            <v>106.5</v>
          </cell>
        </row>
        <row r="14">
          <cell r="A14">
            <v>122</v>
          </cell>
          <cell r="B14">
            <v>111.71794871794872</v>
          </cell>
          <cell r="C14">
            <v>53</v>
          </cell>
          <cell r="D14">
            <v>85</v>
          </cell>
          <cell r="E14">
            <v>83.965517241379317</v>
          </cell>
          <cell r="F14">
            <v>82</v>
          </cell>
          <cell r="G14">
            <v>111</v>
          </cell>
          <cell r="H14">
            <v>96.38095238095238</v>
          </cell>
          <cell r="I14">
            <v>103</v>
          </cell>
          <cell r="J14">
            <v>127.87096774193549</v>
          </cell>
          <cell r="K14">
            <v>131</v>
          </cell>
          <cell r="M14">
            <v>13</v>
          </cell>
          <cell r="N14">
            <v>106.5</v>
          </cell>
        </row>
        <row r="15">
          <cell r="A15">
            <v>73</v>
          </cell>
          <cell r="B15">
            <v>111.71794871794872</v>
          </cell>
          <cell r="C15">
            <v>54</v>
          </cell>
          <cell r="D15">
            <v>77</v>
          </cell>
          <cell r="E15">
            <v>83.965517241379317</v>
          </cell>
          <cell r="F15">
            <v>83</v>
          </cell>
          <cell r="G15">
            <v>102</v>
          </cell>
          <cell r="H15">
            <v>96.38095238095238</v>
          </cell>
          <cell r="I15">
            <v>104</v>
          </cell>
          <cell r="J15">
            <v>127.87096774193549</v>
          </cell>
          <cell r="K15">
            <v>115</v>
          </cell>
          <cell r="M15">
            <v>14</v>
          </cell>
          <cell r="N15">
            <v>106.5</v>
          </cell>
        </row>
        <row r="16">
          <cell r="A16">
            <v>145</v>
          </cell>
          <cell r="B16">
            <v>111.71794871794872</v>
          </cell>
          <cell r="C16">
            <v>55</v>
          </cell>
          <cell r="D16">
            <v>71</v>
          </cell>
          <cell r="E16">
            <v>83.965517241379317</v>
          </cell>
          <cell r="F16">
            <v>84</v>
          </cell>
          <cell r="G16">
            <v>96</v>
          </cell>
          <cell r="H16">
            <v>96.38095238095238</v>
          </cell>
          <cell r="I16">
            <v>105</v>
          </cell>
          <cell r="J16">
            <v>127.87096774193549</v>
          </cell>
          <cell r="K16">
            <v>123</v>
          </cell>
          <cell r="M16">
            <v>15</v>
          </cell>
          <cell r="N16">
            <v>106.5</v>
          </cell>
        </row>
        <row r="17">
          <cell r="A17">
            <v>121</v>
          </cell>
          <cell r="B17">
            <v>111.71794871794872</v>
          </cell>
          <cell r="C17">
            <v>56</v>
          </cell>
          <cell r="D17">
            <v>116</v>
          </cell>
          <cell r="E17">
            <v>83.965517241379317</v>
          </cell>
          <cell r="F17">
            <v>85</v>
          </cell>
          <cell r="G17">
            <v>103</v>
          </cell>
          <cell r="H17">
            <v>96.38095238095238</v>
          </cell>
          <cell r="I17">
            <v>106</v>
          </cell>
          <cell r="J17">
            <v>127.87096774193549</v>
          </cell>
          <cell r="K17">
            <v>124</v>
          </cell>
          <cell r="M17">
            <v>16</v>
          </cell>
          <cell r="N17">
            <v>106.5</v>
          </cell>
        </row>
        <row r="18">
          <cell r="A18">
            <v>123</v>
          </cell>
          <cell r="B18">
            <v>111.71794871794872</v>
          </cell>
          <cell r="C18">
            <v>57</v>
          </cell>
          <cell r="D18">
            <v>88</v>
          </cell>
          <cell r="E18">
            <v>83.965517241379317</v>
          </cell>
          <cell r="F18">
            <v>86</v>
          </cell>
          <cell r="G18">
            <v>101</v>
          </cell>
          <cell r="H18">
            <v>96.38095238095238</v>
          </cell>
          <cell r="I18">
            <v>107</v>
          </cell>
          <cell r="J18">
            <v>127.87096774193549</v>
          </cell>
          <cell r="K18">
            <v>127</v>
          </cell>
          <cell r="M18">
            <v>17</v>
          </cell>
          <cell r="N18">
            <v>106.5</v>
          </cell>
        </row>
        <row r="19">
          <cell r="A19">
            <v>116</v>
          </cell>
          <cell r="B19">
            <v>111.71794871794872</v>
          </cell>
          <cell r="C19">
            <v>58</v>
          </cell>
          <cell r="D19">
            <v>91</v>
          </cell>
          <cell r="E19">
            <v>83.965517241379317</v>
          </cell>
          <cell r="F19">
            <v>87</v>
          </cell>
          <cell r="G19">
            <v>91</v>
          </cell>
          <cell r="H19">
            <v>96.38095238095238</v>
          </cell>
          <cell r="I19">
            <v>108</v>
          </cell>
          <cell r="J19">
            <v>127.87096774193549</v>
          </cell>
          <cell r="K19">
            <v>119</v>
          </cell>
          <cell r="M19">
            <v>18</v>
          </cell>
          <cell r="N19">
            <v>106.5</v>
          </cell>
        </row>
        <row r="20">
          <cell r="A20">
            <v>133</v>
          </cell>
          <cell r="B20">
            <v>111.71794871794872</v>
          </cell>
          <cell r="C20">
            <v>59</v>
          </cell>
          <cell r="D20">
            <v>75</v>
          </cell>
          <cell r="E20">
            <v>83.965517241379317</v>
          </cell>
          <cell r="F20">
            <v>88</v>
          </cell>
          <cell r="G20">
            <v>100</v>
          </cell>
          <cell r="H20">
            <v>96.38095238095238</v>
          </cell>
          <cell r="I20">
            <v>109</v>
          </cell>
          <cell r="J20">
            <v>127.87096774193549</v>
          </cell>
          <cell r="K20">
            <v>117</v>
          </cell>
          <cell r="M20">
            <v>19</v>
          </cell>
          <cell r="N20">
            <v>106.5</v>
          </cell>
        </row>
        <row r="21">
          <cell r="A21">
            <v>108</v>
          </cell>
          <cell r="B21">
            <v>111.71794871794872</v>
          </cell>
          <cell r="C21">
            <v>60</v>
          </cell>
          <cell r="D21">
            <v>108</v>
          </cell>
          <cell r="E21">
            <v>83.965517241379317</v>
          </cell>
          <cell r="F21">
            <v>89</v>
          </cell>
          <cell r="G21">
            <v>102</v>
          </cell>
          <cell r="H21">
            <v>96.38095238095238</v>
          </cell>
          <cell r="I21">
            <v>110</v>
          </cell>
          <cell r="J21">
            <v>127.87096774193549</v>
          </cell>
          <cell r="K21">
            <v>134</v>
          </cell>
          <cell r="M21">
            <v>20</v>
          </cell>
          <cell r="N21">
            <v>106.5</v>
          </cell>
        </row>
        <row r="22">
          <cell r="A22">
            <v>102</v>
          </cell>
          <cell r="B22">
            <v>111.71794871794872</v>
          </cell>
          <cell r="C22">
            <v>61</v>
          </cell>
          <cell r="D22">
            <v>88</v>
          </cell>
          <cell r="E22">
            <v>83.965517241379317</v>
          </cell>
          <cell r="F22">
            <v>90</v>
          </cell>
          <cell r="G22">
            <v>83</v>
          </cell>
          <cell r="H22">
            <v>96.38095238095238</v>
          </cell>
          <cell r="I22">
            <v>111</v>
          </cell>
          <cell r="J22">
            <v>127.87096774193549</v>
          </cell>
          <cell r="K22">
            <v>134</v>
          </cell>
          <cell r="M22">
            <v>21</v>
          </cell>
          <cell r="N22">
            <v>106.5</v>
          </cell>
        </row>
        <row r="23">
          <cell r="A23">
            <v>103</v>
          </cell>
          <cell r="B23">
            <v>111.71794871794872</v>
          </cell>
          <cell r="C23">
            <v>62</v>
          </cell>
          <cell r="D23">
            <v>88</v>
          </cell>
          <cell r="E23">
            <v>83.965517241379317</v>
          </cell>
          <cell r="I23">
            <v>112</v>
          </cell>
          <cell r="J23">
            <v>127.87096774193549</v>
          </cell>
          <cell r="K23">
            <v>123</v>
          </cell>
          <cell r="M23">
            <v>22</v>
          </cell>
          <cell r="N23">
            <v>106.5</v>
          </cell>
        </row>
        <row r="24">
          <cell r="A24">
            <v>124</v>
          </cell>
          <cell r="B24">
            <v>111.71794871794872</v>
          </cell>
          <cell r="C24">
            <v>63</v>
          </cell>
          <cell r="D24">
            <v>84</v>
          </cell>
          <cell r="E24">
            <v>83.965517241379317</v>
          </cell>
          <cell r="I24">
            <v>113</v>
          </cell>
          <cell r="J24">
            <v>127.87096774193549</v>
          </cell>
          <cell r="K24">
            <v>133</v>
          </cell>
          <cell r="M24">
            <v>23</v>
          </cell>
          <cell r="N24">
            <v>106.5</v>
          </cell>
        </row>
        <row r="25">
          <cell r="A25">
            <v>110</v>
          </cell>
          <cell r="B25">
            <v>111.71794871794872</v>
          </cell>
          <cell r="C25">
            <v>64</v>
          </cell>
          <cell r="D25">
            <v>98</v>
          </cell>
          <cell r="E25">
            <v>83.965517241379317</v>
          </cell>
          <cell r="I25">
            <v>114</v>
          </cell>
          <cell r="J25">
            <v>127.87096774193549</v>
          </cell>
          <cell r="K25">
            <v>120</v>
          </cell>
          <cell r="M25">
            <v>24</v>
          </cell>
          <cell r="N25">
            <v>106.5</v>
          </cell>
        </row>
        <row r="26">
          <cell r="A26">
            <v>120</v>
          </cell>
          <cell r="B26">
            <v>111.71794871794872</v>
          </cell>
          <cell r="C26">
            <v>65</v>
          </cell>
          <cell r="D26">
            <v>93</v>
          </cell>
          <cell r="E26">
            <v>83.965517241379317</v>
          </cell>
          <cell r="I26">
            <v>115</v>
          </cell>
          <cell r="J26">
            <v>127.87096774193549</v>
          </cell>
          <cell r="K26">
            <v>127</v>
          </cell>
          <cell r="M26">
            <v>25</v>
          </cell>
          <cell r="N26">
            <v>106.5</v>
          </cell>
        </row>
        <row r="27">
          <cell r="A27">
            <v>110</v>
          </cell>
          <cell r="B27">
            <v>111.71794871794872</v>
          </cell>
          <cell r="C27">
            <v>66</v>
          </cell>
          <cell r="D27">
            <v>87</v>
          </cell>
          <cell r="E27">
            <v>83.965517241379317</v>
          </cell>
          <cell r="I27">
            <v>116</v>
          </cell>
          <cell r="J27">
            <v>127.87096774193549</v>
          </cell>
          <cell r="K27">
            <v>103</v>
          </cell>
          <cell r="M27">
            <v>26</v>
          </cell>
          <cell r="N27">
            <v>106.5</v>
          </cell>
        </row>
        <row r="28">
          <cell r="A28">
            <v>128</v>
          </cell>
          <cell r="B28">
            <v>111.71794871794872</v>
          </cell>
          <cell r="C28">
            <v>67</v>
          </cell>
          <cell r="D28">
            <v>75</v>
          </cell>
          <cell r="E28">
            <v>83.965517241379317</v>
          </cell>
          <cell r="I28">
            <v>117</v>
          </cell>
          <cell r="J28">
            <v>127.87096774193549</v>
          </cell>
          <cell r="K28">
            <v>106</v>
          </cell>
          <cell r="M28">
            <v>27</v>
          </cell>
          <cell r="N28">
            <v>106.5</v>
          </cell>
        </row>
        <row r="29">
          <cell r="A29">
            <v>103</v>
          </cell>
          <cell r="B29">
            <v>111.71794871794872</v>
          </cell>
          <cell r="C29">
            <v>68</v>
          </cell>
          <cell r="D29">
            <v>80</v>
          </cell>
          <cell r="E29">
            <v>83.965517241379317</v>
          </cell>
          <cell r="I29">
            <v>118</v>
          </cell>
          <cell r="J29">
            <v>127.87096774193549</v>
          </cell>
          <cell r="K29">
            <v>150</v>
          </cell>
          <cell r="M29">
            <v>28</v>
          </cell>
          <cell r="N29">
            <v>106.5</v>
          </cell>
        </row>
        <row r="30">
          <cell r="A30">
            <v>97</v>
          </cell>
          <cell r="B30">
            <v>111.71794871794872</v>
          </cell>
          <cell r="C30">
            <v>69</v>
          </cell>
          <cell r="D30">
            <v>103</v>
          </cell>
          <cell r="I30">
            <v>119</v>
          </cell>
          <cell r="J30">
            <v>127.87096774193549</v>
          </cell>
          <cell r="K30">
            <v>103</v>
          </cell>
          <cell r="M30">
            <v>29</v>
          </cell>
          <cell r="N30">
            <v>106.5</v>
          </cell>
        </row>
        <row r="31">
          <cell r="A31">
            <v>104</v>
          </cell>
          <cell r="B31">
            <v>111.71794871794872</v>
          </cell>
          <cell r="I31">
            <v>120</v>
          </cell>
          <cell r="J31">
            <v>127.87096774193549</v>
          </cell>
          <cell r="K31">
            <v>124</v>
          </cell>
          <cell r="M31">
            <v>30</v>
          </cell>
          <cell r="N31">
            <v>106.5</v>
          </cell>
        </row>
        <row r="32">
          <cell r="A32">
            <v>104</v>
          </cell>
          <cell r="B32">
            <v>111.71794871794872</v>
          </cell>
          <cell r="I32">
            <v>121</v>
          </cell>
          <cell r="J32">
            <v>127.87096774193549</v>
          </cell>
          <cell r="K32">
            <v>135</v>
          </cell>
          <cell r="M32">
            <v>31</v>
          </cell>
          <cell r="N32">
            <v>106.5</v>
          </cell>
        </row>
        <row r="33">
          <cell r="A33">
            <v>100</v>
          </cell>
          <cell r="B33">
            <v>111.71794871794872</v>
          </cell>
          <cell r="M33">
            <v>32</v>
          </cell>
          <cell r="N33">
            <v>106.5</v>
          </cell>
        </row>
        <row r="34">
          <cell r="A34">
            <v>102</v>
          </cell>
          <cell r="B34">
            <v>111.71794871794872</v>
          </cell>
          <cell r="M34">
            <v>33</v>
          </cell>
          <cell r="N34">
            <v>106.5</v>
          </cell>
        </row>
        <row r="35">
          <cell r="A35">
            <v>105</v>
          </cell>
          <cell r="B35">
            <v>111.71794871794872</v>
          </cell>
          <cell r="M35">
            <v>34</v>
          </cell>
          <cell r="N35">
            <v>106.5</v>
          </cell>
        </row>
        <row r="36">
          <cell r="A36">
            <v>73</v>
          </cell>
          <cell r="B36">
            <v>111.71794871794872</v>
          </cell>
          <cell r="M36">
            <v>35</v>
          </cell>
          <cell r="N36">
            <v>106.5</v>
          </cell>
        </row>
        <row r="37">
          <cell r="A37">
            <v>109</v>
          </cell>
          <cell r="B37">
            <v>111.71794871794872</v>
          </cell>
          <cell r="M37">
            <v>36</v>
          </cell>
          <cell r="N37">
            <v>106.5</v>
          </cell>
        </row>
        <row r="38">
          <cell r="A38">
            <v>153</v>
          </cell>
          <cell r="B38">
            <v>111.71794871794872</v>
          </cell>
          <cell r="M38">
            <v>37</v>
          </cell>
          <cell r="N38">
            <v>106.5</v>
          </cell>
        </row>
        <row r="39">
          <cell r="A39">
            <v>113</v>
          </cell>
          <cell r="B39">
            <v>111.71794871794872</v>
          </cell>
          <cell r="M39">
            <v>38</v>
          </cell>
          <cell r="N39">
            <v>106.5</v>
          </cell>
        </row>
        <row r="40">
          <cell r="A40">
            <v>123</v>
          </cell>
          <cell r="B40">
            <v>111.71794871794872</v>
          </cell>
          <cell r="M40">
            <v>39</v>
          </cell>
          <cell r="N40">
            <v>106.5</v>
          </cell>
        </row>
        <row r="41">
          <cell r="M41">
            <v>40</v>
          </cell>
          <cell r="N41">
            <v>106.5</v>
          </cell>
        </row>
        <row r="42">
          <cell r="M42">
            <v>41</v>
          </cell>
          <cell r="N42">
            <v>106.5</v>
          </cell>
        </row>
        <row r="43">
          <cell r="M43">
            <v>42</v>
          </cell>
          <cell r="N43">
            <v>106.5</v>
          </cell>
        </row>
        <row r="44">
          <cell r="M44">
            <v>43</v>
          </cell>
          <cell r="N44">
            <v>106.5</v>
          </cell>
        </row>
        <row r="45">
          <cell r="M45">
            <v>44</v>
          </cell>
          <cell r="N45">
            <v>106.5</v>
          </cell>
        </row>
        <row r="46">
          <cell r="M46">
            <v>45</v>
          </cell>
          <cell r="N46">
            <v>106.5</v>
          </cell>
        </row>
        <row r="47">
          <cell r="M47">
            <v>46</v>
          </cell>
          <cell r="N47">
            <v>106.5</v>
          </cell>
        </row>
        <row r="48">
          <cell r="M48">
            <v>47</v>
          </cell>
          <cell r="N48">
            <v>106.5</v>
          </cell>
        </row>
        <row r="49">
          <cell r="M49">
            <v>48</v>
          </cell>
          <cell r="N49">
            <v>106.5</v>
          </cell>
        </row>
        <row r="50">
          <cell r="M50">
            <v>49</v>
          </cell>
          <cell r="N50">
            <v>106.5</v>
          </cell>
        </row>
        <row r="51">
          <cell r="M51">
            <v>50</v>
          </cell>
          <cell r="N51">
            <v>106.5</v>
          </cell>
        </row>
        <row r="52">
          <cell r="M52">
            <v>51</v>
          </cell>
          <cell r="N52">
            <v>106.5</v>
          </cell>
        </row>
        <row r="53">
          <cell r="M53">
            <v>52</v>
          </cell>
          <cell r="N53">
            <v>106.5</v>
          </cell>
        </row>
        <row r="54">
          <cell r="M54">
            <v>53</v>
          </cell>
          <cell r="N54">
            <v>106.5</v>
          </cell>
        </row>
        <row r="55">
          <cell r="M55">
            <v>54</v>
          </cell>
          <cell r="N55">
            <v>106.5</v>
          </cell>
        </row>
        <row r="56">
          <cell r="M56">
            <v>55</v>
          </cell>
          <cell r="N56">
            <v>106.5</v>
          </cell>
        </row>
        <row r="57">
          <cell r="M57">
            <v>56</v>
          </cell>
          <cell r="N57">
            <v>106.5</v>
          </cell>
        </row>
        <row r="58">
          <cell r="M58">
            <v>57</v>
          </cell>
          <cell r="N58">
            <v>106.5</v>
          </cell>
        </row>
        <row r="59">
          <cell r="M59">
            <v>58</v>
          </cell>
          <cell r="N59">
            <v>106.5</v>
          </cell>
        </row>
        <row r="60">
          <cell r="M60">
            <v>59</v>
          </cell>
          <cell r="N60">
            <v>106.5</v>
          </cell>
        </row>
        <row r="61">
          <cell r="M61">
            <v>60</v>
          </cell>
          <cell r="N61">
            <v>106.5</v>
          </cell>
        </row>
        <row r="62">
          <cell r="M62">
            <v>61</v>
          </cell>
          <cell r="N62">
            <v>106.5</v>
          </cell>
        </row>
        <row r="63">
          <cell r="M63">
            <v>62</v>
          </cell>
          <cell r="N63">
            <v>106.5</v>
          </cell>
        </row>
        <row r="64">
          <cell r="M64">
            <v>63</v>
          </cell>
          <cell r="N64">
            <v>106.5</v>
          </cell>
        </row>
        <row r="65">
          <cell r="M65">
            <v>64</v>
          </cell>
          <cell r="N65">
            <v>106.5</v>
          </cell>
        </row>
        <row r="66">
          <cell r="M66">
            <v>65</v>
          </cell>
          <cell r="N66">
            <v>106.5</v>
          </cell>
        </row>
        <row r="67">
          <cell r="M67">
            <v>66</v>
          </cell>
          <cell r="N67">
            <v>106.5</v>
          </cell>
        </row>
        <row r="68">
          <cell r="M68">
            <v>67</v>
          </cell>
          <cell r="N68">
            <v>106.5</v>
          </cell>
        </row>
        <row r="69">
          <cell r="M69">
            <v>68</v>
          </cell>
          <cell r="N69">
            <v>106.5</v>
          </cell>
        </row>
        <row r="70">
          <cell r="M70">
            <v>69</v>
          </cell>
          <cell r="N70">
            <v>106.5</v>
          </cell>
        </row>
        <row r="71">
          <cell r="M71">
            <v>70</v>
          </cell>
          <cell r="N71">
            <v>106.5</v>
          </cell>
        </row>
        <row r="72">
          <cell r="M72">
            <v>71</v>
          </cell>
          <cell r="N72">
            <v>106.5</v>
          </cell>
        </row>
        <row r="73">
          <cell r="M73">
            <v>72</v>
          </cell>
          <cell r="N73">
            <v>106.5</v>
          </cell>
        </row>
        <row r="74">
          <cell r="M74">
            <v>73</v>
          </cell>
          <cell r="N74">
            <v>106.5</v>
          </cell>
        </row>
        <row r="75">
          <cell r="M75">
            <v>74</v>
          </cell>
          <cell r="N75">
            <v>106.5</v>
          </cell>
        </row>
        <row r="76">
          <cell r="M76">
            <v>75</v>
          </cell>
          <cell r="N76">
            <v>106.5</v>
          </cell>
        </row>
        <row r="77">
          <cell r="M77">
            <v>76</v>
          </cell>
          <cell r="N77">
            <v>106.5</v>
          </cell>
        </row>
        <row r="78">
          <cell r="M78">
            <v>77</v>
          </cell>
          <cell r="N78">
            <v>106.5</v>
          </cell>
        </row>
        <row r="79">
          <cell r="M79">
            <v>78</v>
          </cell>
          <cell r="N79">
            <v>106.5</v>
          </cell>
        </row>
        <row r="80">
          <cell r="M80">
            <v>79</v>
          </cell>
          <cell r="N80">
            <v>106.5</v>
          </cell>
        </row>
        <row r="81">
          <cell r="M81">
            <v>80</v>
          </cell>
          <cell r="N81">
            <v>106.5</v>
          </cell>
        </row>
        <row r="82">
          <cell r="M82">
            <v>81</v>
          </cell>
          <cell r="N82">
            <v>106.5</v>
          </cell>
        </row>
        <row r="83">
          <cell r="M83">
            <v>82</v>
          </cell>
          <cell r="N83">
            <v>106.5</v>
          </cell>
        </row>
        <row r="84">
          <cell r="M84">
            <v>83</v>
          </cell>
          <cell r="N84">
            <v>106.5</v>
          </cell>
        </row>
        <row r="85">
          <cell r="M85">
            <v>84</v>
          </cell>
          <cell r="N85">
            <v>106.5</v>
          </cell>
        </row>
        <row r="86">
          <cell r="M86">
            <v>85</v>
          </cell>
          <cell r="N86">
            <v>106.5</v>
          </cell>
        </row>
        <row r="87">
          <cell r="M87">
            <v>86</v>
          </cell>
          <cell r="N87">
            <v>106.5</v>
          </cell>
        </row>
        <row r="88">
          <cell r="M88">
            <v>87</v>
          </cell>
          <cell r="N88">
            <v>106.5</v>
          </cell>
        </row>
        <row r="89">
          <cell r="M89">
            <v>88</v>
          </cell>
          <cell r="N89">
            <v>106.5</v>
          </cell>
        </row>
        <row r="90">
          <cell r="M90">
            <v>89</v>
          </cell>
          <cell r="N90">
            <v>106.5</v>
          </cell>
        </row>
        <row r="91">
          <cell r="M91">
            <v>90</v>
          </cell>
          <cell r="N91">
            <v>106.5</v>
          </cell>
        </row>
        <row r="92">
          <cell r="M92">
            <v>91</v>
          </cell>
          <cell r="N92">
            <v>106.5</v>
          </cell>
        </row>
        <row r="93">
          <cell r="M93">
            <v>92</v>
          </cell>
          <cell r="N93">
            <v>106.5</v>
          </cell>
        </row>
        <row r="94">
          <cell r="M94">
            <v>93</v>
          </cell>
          <cell r="N94">
            <v>106.5</v>
          </cell>
        </row>
        <row r="95">
          <cell r="M95">
            <v>94</v>
          </cell>
          <cell r="N95">
            <v>106.5</v>
          </cell>
        </row>
        <row r="96">
          <cell r="M96">
            <v>95</v>
          </cell>
          <cell r="N96">
            <v>106.5</v>
          </cell>
        </row>
        <row r="97">
          <cell r="M97">
            <v>96</v>
          </cell>
          <cell r="N97">
            <v>106.5</v>
          </cell>
        </row>
        <row r="98">
          <cell r="M98">
            <v>97</v>
          </cell>
          <cell r="N98">
            <v>106.5</v>
          </cell>
        </row>
        <row r="99">
          <cell r="M99">
            <v>98</v>
          </cell>
          <cell r="N99">
            <v>106.5</v>
          </cell>
        </row>
        <row r="100">
          <cell r="M100">
            <v>99</v>
          </cell>
          <cell r="N100">
            <v>106.5</v>
          </cell>
        </row>
        <row r="101">
          <cell r="M101">
            <v>100</v>
          </cell>
          <cell r="N101">
            <v>106.5</v>
          </cell>
        </row>
        <row r="102">
          <cell r="M102">
            <v>101</v>
          </cell>
          <cell r="N102">
            <v>106.5</v>
          </cell>
        </row>
        <row r="103">
          <cell r="M103">
            <v>102</v>
          </cell>
          <cell r="N103">
            <v>106.5</v>
          </cell>
        </row>
        <row r="104">
          <cell r="M104">
            <v>103</v>
          </cell>
          <cell r="N104">
            <v>106.5</v>
          </cell>
        </row>
        <row r="105">
          <cell r="M105">
            <v>104</v>
          </cell>
          <cell r="N105">
            <v>106.5</v>
          </cell>
        </row>
        <row r="106">
          <cell r="M106">
            <v>105</v>
          </cell>
          <cell r="N106">
            <v>106.5</v>
          </cell>
        </row>
        <row r="107">
          <cell r="M107">
            <v>106</v>
          </cell>
          <cell r="N107">
            <v>106.5</v>
          </cell>
        </row>
        <row r="108">
          <cell r="M108">
            <v>107</v>
          </cell>
          <cell r="N108">
            <v>106.5</v>
          </cell>
        </row>
        <row r="109">
          <cell r="M109">
            <v>108</v>
          </cell>
          <cell r="N109">
            <v>106.5</v>
          </cell>
        </row>
        <row r="110">
          <cell r="M110">
            <v>109</v>
          </cell>
          <cell r="N110">
            <v>106.5</v>
          </cell>
        </row>
        <row r="111">
          <cell r="M111">
            <v>110</v>
          </cell>
          <cell r="N111">
            <v>106.5</v>
          </cell>
        </row>
        <row r="112">
          <cell r="M112">
            <v>111</v>
          </cell>
          <cell r="N112">
            <v>106.5</v>
          </cell>
        </row>
        <row r="113">
          <cell r="M113">
            <v>112</v>
          </cell>
          <cell r="N113">
            <v>106.5</v>
          </cell>
        </row>
        <row r="114">
          <cell r="M114">
            <v>113</v>
          </cell>
          <cell r="N114">
            <v>106.5</v>
          </cell>
        </row>
        <row r="115">
          <cell r="M115">
            <v>114</v>
          </cell>
          <cell r="N115">
            <v>106.5</v>
          </cell>
        </row>
        <row r="116">
          <cell r="M116">
            <v>115</v>
          </cell>
          <cell r="N116">
            <v>106.5</v>
          </cell>
        </row>
        <row r="117">
          <cell r="M117">
            <v>116</v>
          </cell>
          <cell r="N117">
            <v>106.5</v>
          </cell>
        </row>
        <row r="118">
          <cell r="M118">
            <v>117</v>
          </cell>
          <cell r="N118">
            <v>106.5</v>
          </cell>
        </row>
        <row r="119">
          <cell r="M119">
            <v>118</v>
          </cell>
          <cell r="N119">
            <v>106.5</v>
          </cell>
        </row>
        <row r="120">
          <cell r="M120">
            <v>119</v>
          </cell>
          <cell r="N120">
            <v>106.5</v>
          </cell>
        </row>
        <row r="121">
          <cell r="M121">
            <v>120</v>
          </cell>
          <cell r="N121">
            <v>106.5</v>
          </cell>
        </row>
        <row r="122">
          <cell r="M122">
            <v>121</v>
          </cell>
          <cell r="N122">
            <v>106.5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4A56-4A4C-4A7A-A69A-23EE2413B172}">
  <dimension ref="A1:I121"/>
  <sheetViews>
    <sheetView zoomScaleNormal="100" workbookViewId="0">
      <selection activeCell="R31" sqref="R31"/>
    </sheetView>
  </sheetViews>
  <sheetFormatPr baseColWidth="10" defaultColWidth="8.85546875" defaultRowHeight="15" x14ac:dyDescent="0.25"/>
  <cols>
    <col min="1" max="1" width="29.140625" style="13" customWidth="1"/>
    <col min="2" max="2" width="19" style="6" customWidth="1"/>
    <col min="3" max="3" width="7.7109375" style="6" customWidth="1"/>
    <col min="4" max="4" width="7.85546875" style="6" customWidth="1"/>
    <col min="5" max="5" width="7.140625" customWidth="1"/>
    <col min="6" max="6" width="8.7109375" style="11" customWidth="1"/>
    <col min="7" max="8" width="8.7109375" style="6" customWidth="1"/>
  </cols>
  <sheetData>
    <row r="1" spans="1:9" s="4" customFormat="1" ht="18.75" x14ac:dyDescent="0.3">
      <c r="A1" s="1" t="s">
        <v>0</v>
      </c>
      <c r="B1" s="1" t="s">
        <v>1</v>
      </c>
      <c r="C1" s="2"/>
      <c r="D1" s="2"/>
      <c r="E1" s="2"/>
      <c r="F1" s="3"/>
      <c r="G1" s="2"/>
      <c r="H1" s="2"/>
    </row>
    <row r="2" spans="1:9" ht="18.75" x14ac:dyDescent="0.3">
      <c r="A2" s="5" t="s">
        <v>2</v>
      </c>
      <c r="B2" s="5">
        <v>138</v>
      </c>
      <c r="E2" s="6"/>
      <c r="F2" s="7"/>
    </row>
    <row r="3" spans="1:9" ht="18.75" x14ac:dyDescent="0.3">
      <c r="A3" s="5" t="s">
        <v>2</v>
      </c>
      <c r="B3" s="5">
        <v>86</v>
      </c>
      <c r="E3" s="6"/>
      <c r="F3" s="7"/>
      <c r="I3" s="8"/>
    </row>
    <row r="4" spans="1:9" ht="18.75" x14ac:dyDescent="0.3">
      <c r="A4" s="5" t="s">
        <v>2</v>
      </c>
      <c r="B4" s="5">
        <v>109</v>
      </c>
      <c r="E4" s="6"/>
      <c r="F4" s="7"/>
    </row>
    <row r="5" spans="1:9" ht="18.75" x14ac:dyDescent="0.3">
      <c r="A5" s="5" t="s">
        <v>2</v>
      </c>
      <c r="B5" s="5">
        <v>103</v>
      </c>
      <c r="E5" s="6"/>
      <c r="F5" s="7"/>
    </row>
    <row r="6" spans="1:9" ht="18.75" x14ac:dyDescent="0.3">
      <c r="A6" s="5" t="s">
        <v>2</v>
      </c>
      <c r="B6" s="5">
        <v>106</v>
      </c>
      <c r="E6" s="6"/>
      <c r="F6" s="7"/>
    </row>
    <row r="7" spans="1:9" ht="18.75" x14ac:dyDescent="0.3">
      <c r="A7" s="5" t="s">
        <v>2</v>
      </c>
      <c r="B7" s="5">
        <v>75</v>
      </c>
      <c r="E7" s="6"/>
      <c r="F7" s="7"/>
    </row>
    <row r="8" spans="1:9" ht="18.75" x14ac:dyDescent="0.3">
      <c r="A8" s="5" t="s">
        <v>2</v>
      </c>
      <c r="B8" s="5">
        <v>122</v>
      </c>
      <c r="E8" s="6"/>
      <c r="F8" s="7"/>
    </row>
    <row r="9" spans="1:9" ht="18.75" x14ac:dyDescent="0.3">
      <c r="A9" s="5" t="s">
        <v>2</v>
      </c>
      <c r="B9" s="5">
        <v>157</v>
      </c>
      <c r="E9" s="6"/>
      <c r="F9" s="7"/>
    </row>
    <row r="10" spans="1:9" ht="18.75" x14ac:dyDescent="0.3">
      <c r="A10" s="5" t="s">
        <v>2</v>
      </c>
      <c r="B10" s="5">
        <v>112</v>
      </c>
      <c r="E10" s="6"/>
      <c r="F10" s="7"/>
    </row>
    <row r="11" spans="1:9" ht="18.75" x14ac:dyDescent="0.3">
      <c r="A11" s="5" t="s">
        <v>2</v>
      </c>
      <c r="B11" s="5">
        <v>117</v>
      </c>
      <c r="E11" s="6"/>
      <c r="F11" s="7"/>
    </row>
    <row r="12" spans="1:9" ht="18.75" x14ac:dyDescent="0.3">
      <c r="A12" s="5" t="s">
        <v>2</v>
      </c>
      <c r="B12" s="5">
        <v>114</v>
      </c>
      <c r="E12" s="6"/>
      <c r="F12" s="7"/>
    </row>
    <row r="13" spans="1:9" ht="18.75" x14ac:dyDescent="0.3">
      <c r="A13" s="5" t="s">
        <v>2</v>
      </c>
      <c r="B13" s="5">
        <v>94</v>
      </c>
      <c r="E13" s="6"/>
      <c r="F13" s="7"/>
    </row>
    <row r="14" spans="1:9" ht="18.75" x14ac:dyDescent="0.3">
      <c r="A14" s="5" t="s">
        <v>2</v>
      </c>
      <c r="B14" s="5">
        <v>122</v>
      </c>
      <c r="E14" s="6"/>
      <c r="F14" s="7"/>
    </row>
    <row r="15" spans="1:9" ht="18.75" x14ac:dyDescent="0.3">
      <c r="A15" s="5" t="s">
        <v>2</v>
      </c>
      <c r="B15" s="5">
        <v>73</v>
      </c>
      <c r="E15" s="6"/>
      <c r="F15" s="7"/>
    </row>
    <row r="16" spans="1:9" ht="18.75" x14ac:dyDescent="0.3">
      <c r="A16" s="5" t="s">
        <v>2</v>
      </c>
      <c r="B16" s="5">
        <v>145</v>
      </c>
      <c r="E16" s="6"/>
      <c r="F16" s="7"/>
    </row>
    <row r="17" spans="1:6" ht="18.75" x14ac:dyDescent="0.3">
      <c r="A17" s="5" t="s">
        <v>2</v>
      </c>
      <c r="B17" s="5">
        <v>121</v>
      </c>
      <c r="E17" s="6"/>
      <c r="F17" s="7"/>
    </row>
    <row r="18" spans="1:6" ht="18.75" x14ac:dyDescent="0.3">
      <c r="A18" s="5" t="s">
        <v>2</v>
      </c>
      <c r="B18" s="5">
        <v>123</v>
      </c>
      <c r="E18" s="6"/>
      <c r="F18" s="7"/>
    </row>
    <row r="19" spans="1:6" ht="18.75" x14ac:dyDescent="0.3">
      <c r="A19" s="5" t="s">
        <v>2</v>
      </c>
      <c r="B19" s="5">
        <v>116</v>
      </c>
      <c r="E19" s="6"/>
      <c r="F19" s="7"/>
    </row>
    <row r="20" spans="1:6" ht="18.75" x14ac:dyDescent="0.3">
      <c r="A20" s="5" t="s">
        <v>2</v>
      </c>
      <c r="B20" s="5">
        <v>133</v>
      </c>
      <c r="E20" s="6"/>
      <c r="F20" s="7"/>
    </row>
    <row r="21" spans="1:6" ht="18.75" x14ac:dyDescent="0.3">
      <c r="A21" s="5" t="s">
        <v>2</v>
      </c>
      <c r="B21" s="5">
        <v>108</v>
      </c>
      <c r="E21" s="6"/>
      <c r="F21" s="7"/>
    </row>
    <row r="22" spans="1:6" ht="18.75" x14ac:dyDescent="0.3">
      <c r="A22" s="5" t="s">
        <v>2</v>
      </c>
      <c r="B22" s="5">
        <v>102</v>
      </c>
      <c r="E22" s="6"/>
      <c r="F22" s="7"/>
    </row>
    <row r="23" spans="1:6" ht="18.75" x14ac:dyDescent="0.3">
      <c r="A23" s="5" t="s">
        <v>2</v>
      </c>
      <c r="B23" s="5">
        <v>103</v>
      </c>
      <c r="E23" s="6"/>
      <c r="F23" s="7"/>
    </row>
    <row r="24" spans="1:6" ht="18.75" x14ac:dyDescent="0.3">
      <c r="A24" s="5" t="s">
        <v>2</v>
      </c>
      <c r="B24" s="5">
        <v>124</v>
      </c>
      <c r="E24" s="6"/>
      <c r="F24" s="7"/>
    </row>
    <row r="25" spans="1:6" ht="18.75" x14ac:dyDescent="0.3">
      <c r="A25" s="5" t="s">
        <v>2</v>
      </c>
      <c r="B25" s="5">
        <v>110</v>
      </c>
      <c r="E25" s="6"/>
      <c r="F25" s="7"/>
    </row>
    <row r="26" spans="1:6" ht="18.75" x14ac:dyDescent="0.3">
      <c r="A26" s="5" t="s">
        <v>2</v>
      </c>
      <c r="B26" s="5">
        <v>120</v>
      </c>
      <c r="E26" s="6"/>
      <c r="F26" s="7"/>
    </row>
    <row r="27" spans="1:6" ht="18.75" x14ac:dyDescent="0.3">
      <c r="A27" s="5" t="s">
        <v>2</v>
      </c>
      <c r="B27" s="5">
        <v>110</v>
      </c>
      <c r="E27" s="6"/>
      <c r="F27" s="7"/>
    </row>
    <row r="28" spans="1:6" ht="18.75" x14ac:dyDescent="0.3">
      <c r="A28" s="5" t="s">
        <v>2</v>
      </c>
      <c r="B28" s="5">
        <v>128</v>
      </c>
      <c r="E28" s="6"/>
      <c r="F28" s="7"/>
    </row>
    <row r="29" spans="1:6" ht="18.75" x14ac:dyDescent="0.3">
      <c r="A29" s="5" t="s">
        <v>2</v>
      </c>
      <c r="B29" s="5">
        <v>103</v>
      </c>
      <c r="E29" s="6"/>
      <c r="F29" s="7"/>
    </row>
    <row r="30" spans="1:6" ht="18.75" x14ac:dyDescent="0.3">
      <c r="A30" s="5" t="s">
        <v>2</v>
      </c>
      <c r="B30" s="5">
        <v>97</v>
      </c>
      <c r="E30" s="6"/>
      <c r="F30" s="7"/>
    </row>
    <row r="31" spans="1:6" ht="18.75" x14ac:dyDescent="0.3">
      <c r="A31" s="5" t="s">
        <v>2</v>
      </c>
      <c r="B31" s="5">
        <v>104</v>
      </c>
      <c r="E31" s="6"/>
      <c r="F31" s="7"/>
    </row>
    <row r="32" spans="1:6" ht="18.75" x14ac:dyDescent="0.3">
      <c r="A32" s="5" t="s">
        <v>2</v>
      </c>
      <c r="B32" s="5">
        <v>104</v>
      </c>
      <c r="E32" s="6"/>
      <c r="F32" s="7"/>
    </row>
    <row r="33" spans="1:6" ht="18.75" x14ac:dyDescent="0.3">
      <c r="A33" s="5" t="s">
        <v>2</v>
      </c>
      <c r="B33" s="5">
        <v>100</v>
      </c>
      <c r="E33" s="6"/>
      <c r="F33" s="7"/>
    </row>
    <row r="34" spans="1:6" ht="18.75" x14ac:dyDescent="0.3">
      <c r="A34" s="5" t="s">
        <v>2</v>
      </c>
      <c r="B34" s="5">
        <v>102</v>
      </c>
      <c r="E34" s="6"/>
      <c r="F34" s="7"/>
    </row>
    <row r="35" spans="1:6" ht="18.75" x14ac:dyDescent="0.3">
      <c r="A35" s="5" t="s">
        <v>2</v>
      </c>
      <c r="B35" s="5">
        <v>105</v>
      </c>
      <c r="E35" s="6"/>
      <c r="F35" s="9"/>
    </row>
    <row r="36" spans="1:6" ht="18.75" x14ac:dyDescent="0.3">
      <c r="A36" s="5" t="s">
        <v>2</v>
      </c>
      <c r="B36" s="5">
        <v>73</v>
      </c>
      <c r="E36" s="6"/>
      <c r="F36" s="9"/>
    </row>
    <row r="37" spans="1:6" ht="18.75" x14ac:dyDescent="0.3">
      <c r="A37" s="5" t="s">
        <v>2</v>
      </c>
      <c r="B37" s="5">
        <v>109</v>
      </c>
      <c r="E37" s="6"/>
      <c r="F37" s="9"/>
    </row>
    <row r="38" spans="1:6" ht="18.75" x14ac:dyDescent="0.3">
      <c r="A38" s="5" t="s">
        <v>2</v>
      </c>
      <c r="B38" s="5">
        <v>153</v>
      </c>
      <c r="E38" s="6"/>
      <c r="F38" s="9"/>
    </row>
    <row r="39" spans="1:6" ht="18.75" x14ac:dyDescent="0.3">
      <c r="A39" s="5" t="s">
        <v>2</v>
      </c>
      <c r="B39" s="10">
        <v>113</v>
      </c>
      <c r="E39" s="6"/>
      <c r="F39" s="9"/>
    </row>
    <row r="40" spans="1:6" ht="18.75" x14ac:dyDescent="0.3">
      <c r="A40" s="5" t="s">
        <v>2</v>
      </c>
      <c r="B40" s="5">
        <v>123</v>
      </c>
      <c r="E40" s="6"/>
      <c r="F40" s="9"/>
    </row>
    <row r="41" spans="1:6" ht="18.75" x14ac:dyDescent="0.3">
      <c r="A41" s="5" t="s">
        <v>3</v>
      </c>
      <c r="B41" s="5">
        <v>89</v>
      </c>
      <c r="E41" s="6"/>
      <c r="F41" s="9"/>
    </row>
    <row r="42" spans="1:6" ht="18.75" x14ac:dyDescent="0.3">
      <c r="A42" s="5" t="s">
        <v>3</v>
      </c>
      <c r="B42" s="5">
        <v>74</v>
      </c>
      <c r="E42" s="6"/>
      <c r="F42" s="9"/>
    </row>
    <row r="43" spans="1:6" ht="18.75" x14ac:dyDescent="0.3">
      <c r="A43" s="5" t="s">
        <v>3</v>
      </c>
      <c r="B43" s="5">
        <v>70</v>
      </c>
      <c r="E43" s="6"/>
      <c r="F43" s="9"/>
    </row>
    <row r="44" spans="1:6" ht="18.75" x14ac:dyDescent="0.3">
      <c r="A44" s="5" t="s">
        <v>3</v>
      </c>
      <c r="B44" s="5">
        <v>82</v>
      </c>
      <c r="E44" s="6"/>
      <c r="F44" s="9"/>
    </row>
    <row r="45" spans="1:6" ht="18.75" x14ac:dyDescent="0.3">
      <c r="A45" s="5" t="s">
        <v>3</v>
      </c>
      <c r="B45" s="5">
        <v>72</v>
      </c>
      <c r="E45" s="6"/>
      <c r="F45" s="9"/>
    </row>
    <row r="46" spans="1:6" ht="18.75" x14ac:dyDescent="0.3">
      <c r="A46" s="5" t="s">
        <v>3</v>
      </c>
      <c r="B46" s="5">
        <v>60</v>
      </c>
      <c r="E46" s="6"/>
      <c r="F46" s="9"/>
    </row>
    <row r="47" spans="1:6" ht="18.75" x14ac:dyDescent="0.3">
      <c r="A47" s="5" t="s">
        <v>3</v>
      </c>
      <c r="B47" s="5">
        <v>73</v>
      </c>
      <c r="E47" s="6"/>
      <c r="F47" s="9"/>
    </row>
    <row r="48" spans="1:6" ht="18.75" x14ac:dyDescent="0.3">
      <c r="A48" s="5" t="s">
        <v>3</v>
      </c>
      <c r="B48" s="5">
        <v>70</v>
      </c>
      <c r="E48" s="6"/>
      <c r="F48" s="9"/>
    </row>
    <row r="49" spans="1:6" ht="18.75" x14ac:dyDescent="0.3">
      <c r="A49" s="5" t="s">
        <v>3</v>
      </c>
      <c r="B49" s="5">
        <v>100</v>
      </c>
      <c r="E49" s="6"/>
      <c r="F49" s="9"/>
    </row>
    <row r="50" spans="1:6" ht="18.75" x14ac:dyDescent="0.3">
      <c r="A50" s="5" t="s">
        <v>3</v>
      </c>
      <c r="B50" s="5">
        <v>59</v>
      </c>
    </row>
    <row r="51" spans="1:6" ht="18.75" x14ac:dyDescent="0.3">
      <c r="A51" s="5" t="s">
        <v>3</v>
      </c>
      <c r="B51" s="5">
        <v>104</v>
      </c>
    </row>
    <row r="52" spans="1:6" ht="18.75" x14ac:dyDescent="0.3">
      <c r="A52" s="5" t="s">
        <v>3</v>
      </c>
      <c r="B52" s="5">
        <v>75</v>
      </c>
    </row>
    <row r="53" spans="1:6" ht="18.75" x14ac:dyDescent="0.3">
      <c r="A53" s="5" t="s">
        <v>3</v>
      </c>
      <c r="B53" s="5">
        <v>85</v>
      </c>
    </row>
    <row r="54" spans="1:6" ht="18.75" x14ac:dyDescent="0.3">
      <c r="A54" s="5" t="s">
        <v>3</v>
      </c>
      <c r="B54" s="5">
        <v>77</v>
      </c>
    </row>
    <row r="55" spans="1:6" ht="18.75" x14ac:dyDescent="0.3">
      <c r="A55" s="5" t="s">
        <v>3</v>
      </c>
      <c r="B55" s="5">
        <v>71</v>
      </c>
    </row>
    <row r="56" spans="1:6" ht="18.75" x14ac:dyDescent="0.3">
      <c r="A56" s="5" t="s">
        <v>3</v>
      </c>
      <c r="B56" s="5">
        <v>116</v>
      </c>
    </row>
    <row r="57" spans="1:6" ht="18.75" x14ac:dyDescent="0.3">
      <c r="A57" s="5" t="s">
        <v>3</v>
      </c>
      <c r="B57" s="5">
        <v>88</v>
      </c>
    </row>
    <row r="58" spans="1:6" ht="18.75" x14ac:dyDescent="0.3">
      <c r="A58" s="5" t="s">
        <v>3</v>
      </c>
      <c r="B58" s="5">
        <v>91</v>
      </c>
    </row>
    <row r="59" spans="1:6" ht="18.75" x14ac:dyDescent="0.3">
      <c r="A59" s="5" t="s">
        <v>3</v>
      </c>
      <c r="B59" s="5">
        <v>75</v>
      </c>
    </row>
    <row r="60" spans="1:6" ht="18.75" x14ac:dyDescent="0.3">
      <c r="A60" s="5" t="s">
        <v>3</v>
      </c>
      <c r="B60" s="5">
        <v>108</v>
      </c>
    </row>
    <row r="61" spans="1:6" ht="18.75" x14ac:dyDescent="0.3">
      <c r="A61" s="5" t="s">
        <v>3</v>
      </c>
      <c r="B61" s="5">
        <v>88</v>
      </c>
    </row>
    <row r="62" spans="1:6" ht="18.75" x14ac:dyDescent="0.3">
      <c r="A62" s="5" t="s">
        <v>3</v>
      </c>
      <c r="B62" s="5">
        <v>88</v>
      </c>
    </row>
    <row r="63" spans="1:6" ht="18.75" x14ac:dyDescent="0.3">
      <c r="A63" s="5" t="s">
        <v>3</v>
      </c>
      <c r="B63" s="5">
        <v>84</v>
      </c>
    </row>
    <row r="64" spans="1:6" ht="18.75" x14ac:dyDescent="0.3">
      <c r="A64" s="5" t="s">
        <v>3</v>
      </c>
      <c r="B64" s="5">
        <v>98</v>
      </c>
    </row>
    <row r="65" spans="1:2" ht="18.75" x14ac:dyDescent="0.3">
      <c r="A65" s="5" t="s">
        <v>3</v>
      </c>
      <c r="B65" s="5">
        <v>93</v>
      </c>
    </row>
    <row r="66" spans="1:2" ht="18.75" x14ac:dyDescent="0.3">
      <c r="A66" s="5" t="s">
        <v>3</v>
      </c>
      <c r="B66" s="5">
        <v>87</v>
      </c>
    </row>
    <row r="67" spans="1:2" ht="18.75" x14ac:dyDescent="0.3">
      <c r="A67" s="5" t="s">
        <v>3</v>
      </c>
      <c r="B67" s="5">
        <v>75</v>
      </c>
    </row>
    <row r="68" spans="1:2" ht="18.75" x14ac:dyDescent="0.3">
      <c r="A68" s="12" t="s">
        <v>3</v>
      </c>
      <c r="B68" s="5">
        <v>80</v>
      </c>
    </row>
    <row r="69" spans="1:2" ht="18.75" x14ac:dyDescent="0.3">
      <c r="A69" s="5" t="s">
        <v>3</v>
      </c>
      <c r="B69" s="5">
        <v>103</v>
      </c>
    </row>
    <row r="70" spans="1:2" ht="18.75" x14ac:dyDescent="0.3">
      <c r="A70" s="5" t="s">
        <v>4</v>
      </c>
      <c r="B70" s="5">
        <v>93</v>
      </c>
    </row>
    <row r="71" spans="1:2" ht="18.75" x14ac:dyDescent="0.3">
      <c r="A71" s="5" t="s">
        <v>4</v>
      </c>
      <c r="B71" s="5">
        <v>117</v>
      </c>
    </row>
    <row r="72" spans="1:2" ht="18.75" x14ac:dyDescent="0.3">
      <c r="A72" s="5" t="s">
        <v>4</v>
      </c>
      <c r="B72" s="5">
        <v>102</v>
      </c>
    </row>
    <row r="73" spans="1:2" ht="18.75" x14ac:dyDescent="0.3">
      <c r="A73" s="5" t="s">
        <v>4</v>
      </c>
      <c r="B73" s="5">
        <v>100</v>
      </c>
    </row>
    <row r="74" spans="1:2" ht="18.75" x14ac:dyDescent="0.3">
      <c r="A74" s="5" t="s">
        <v>4</v>
      </c>
      <c r="B74" s="5">
        <v>94</v>
      </c>
    </row>
    <row r="75" spans="1:2" ht="18.75" x14ac:dyDescent="0.3">
      <c r="A75" s="5" t="s">
        <v>4</v>
      </c>
      <c r="B75" s="5">
        <v>90</v>
      </c>
    </row>
    <row r="76" spans="1:2" ht="18.75" x14ac:dyDescent="0.3">
      <c r="A76" s="5" t="s">
        <v>4</v>
      </c>
      <c r="B76" s="5">
        <v>90</v>
      </c>
    </row>
    <row r="77" spans="1:2" ht="18.75" x14ac:dyDescent="0.3">
      <c r="A77" s="5" t="s">
        <v>4</v>
      </c>
      <c r="B77" s="5">
        <v>86</v>
      </c>
    </row>
    <row r="78" spans="1:2" ht="18.75" x14ac:dyDescent="0.3">
      <c r="A78" s="5" t="s">
        <v>4</v>
      </c>
      <c r="B78" s="5">
        <v>88</v>
      </c>
    </row>
    <row r="79" spans="1:2" ht="18.75" x14ac:dyDescent="0.3">
      <c r="A79" s="5" t="s">
        <v>4</v>
      </c>
      <c r="B79" s="5">
        <v>105</v>
      </c>
    </row>
    <row r="80" spans="1:2" ht="18.75" x14ac:dyDescent="0.3">
      <c r="A80" s="5" t="s">
        <v>4</v>
      </c>
      <c r="B80" s="5">
        <v>82</v>
      </c>
    </row>
    <row r="81" spans="1:2" ht="18.75" x14ac:dyDescent="0.3">
      <c r="A81" s="5" t="s">
        <v>4</v>
      </c>
      <c r="B81" s="5">
        <v>88</v>
      </c>
    </row>
    <row r="82" spans="1:2" ht="18.75" x14ac:dyDescent="0.3">
      <c r="A82" s="5" t="s">
        <v>4</v>
      </c>
      <c r="B82" s="5">
        <v>111</v>
      </c>
    </row>
    <row r="83" spans="1:2" ht="18.75" x14ac:dyDescent="0.3">
      <c r="A83" s="5" t="s">
        <v>4</v>
      </c>
      <c r="B83" s="5">
        <v>102</v>
      </c>
    </row>
    <row r="84" spans="1:2" ht="18.75" x14ac:dyDescent="0.3">
      <c r="A84" s="5" t="s">
        <v>4</v>
      </c>
      <c r="B84" s="5">
        <v>96</v>
      </c>
    </row>
    <row r="85" spans="1:2" ht="18.75" x14ac:dyDescent="0.3">
      <c r="A85" s="5" t="s">
        <v>4</v>
      </c>
      <c r="B85" s="5">
        <v>103</v>
      </c>
    </row>
    <row r="86" spans="1:2" ht="18.75" x14ac:dyDescent="0.3">
      <c r="A86" s="5" t="s">
        <v>4</v>
      </c>
      <c r="B86" s="5">
        <v>101</v>
      </c>
    </row>
    <row r="87" spans="1:2" ht="18.75" x14ac:dyDescent="0.3">
      <c r="A87" s="5" t="s">
        <v>4</v>
      </c>
      <c r="B87" s="5">
        <v>91</v>
      </c>
    </row>
    <row r="88" spans="1:2" ht="18.75" x14ac:dyDescent="0.3">
      <c r="A88" s="5" t="s">
        <v>4</v>
      </c>
      <c r="B88" s="5">
        <v>100</v>
      </c>
    </row>
    <row r="89" spans="1:2" ht="18.75" x14ac:dyDescent="0.3">
      <c r="A89" s="5" t="s">
        <v>4</v>
      </c>
      <c r="B89" s="5">
        <v>102</v>
      </c>
    </row>
    <row r="90" spans="1:2" ht="18.75" x14ac:dyDescent="0.3">
      <c r="A90" s="12" t="s">
        <v>4</v>
      </c>
      <c r="B90" s="5">
        <v>83</v>
      </c>
    </row>
    <row r="91" spans="1:2" ht="18.75" x14ac:dyDescent="0.3">
      <c r="A91" s="5" t="s">
        <v>5</v>
      </c>
      <c r="B91" s="5">
        <v>104</v>
      </c>
    </row>
    <row r="92" spans="1:2" ht="18.75" x14ac:dyDescent="0.3">
      <c r="A92" s="5" t="s">
        <v>5</v>
      </c>
      <c r="B92" s="5">
        <v>140</v>
      </c>
    </row>
    <row r="93" spans="1:2" ht="18.75" x14ac:dyDescent="0.3">
      <c r="A93" s="5" t="s">
        <v>5</v>
      </c>
      <c r="B93" s="5">
        <v>127</v>
      </c>
    </row>
    <row r="94" spans="1:2" ht="18.75" x14ac:dyDescent="0.3">
      <c r="A94" s="5" t="s">
        <v>5</v>
      </c>
      <c r="B94" s="5">
        <v>120</v>
      </c>
    </row>
    <row r="95" spans="1:2" ht="18.75" x14ac:dyDescent="0.3">
      <c r="A95" s="5" t="s">
        <v>5</v>
      </c>
      <c r="B95" s="5">
        <v>132</v>
      </c>
    </row>
    <row r="96" spans="1:2" ht="18.75" x14ac:dyDescent="0.3">
      <c r="A96" s="5" t="s">
        <v>5</v>
      </c>
      <c r="B96" s="5">
        <v>147</v>
      </c>
    </row>
    <row r="97" spans="1:2" ht="18.75" x14ac:dyDescent="0.3">
      <c r="A97" s="5" t="s">
        <v>5</v>
      </c>
      <c r="B97" s="5">
        <v>147</v>
      </c>
    </row>
    <row r="98" spans="1:2" ht="18.75" x14ac:dyDescent="0.3">
      <c r="A98" s="5" t="s">
        <v>5</v>
      </c>
      <c r="B98" s="5">
        <v>156</v>
      </c>
    </row>
    <row r="99" spans="1:2" ht="18.75" x14ac:dyDescent="0.3">
      <c r="A99" s="5" t="s">
        <v>5</v>
      </c>
      <c r="B99" s="5">
        <v>139</v>
      </c>
    </row>
    <row r="100" spans="1:2" ht="18.75" x14ac:dyDescent="0.3">
      <c r="A100" s="5" t="s">
        <v>5</v>
      </c>
      <c r="B100" s="5">
        <v>123</v>
      </c>
    </row>
    <row r="101" spans="1:2" ht="18.75" x14ac:dyDescent="0.3">
      <c r="A101" s="5" t="s">
        <v>5</v>
      </c>
      <c r="B101" s="5">
        <v>136</v>
      </c>
    </row>
    <row r="102" spans="1:2" ht="18.75" x14ac:dyDescent="0.3">
      <c r="A102" s="5" t="s">
        <v>5</v>
      </c>
      <c r="B102" s="5">
        <v>145</v>
      </c>
    </row>
    <row r="103" spans="1:2" ht="18.75" x14ac:dyDescent="0.3">
      <c r="A103" s="5" t="s">
        <v>5</v>
      </c>
      <c r="B103" s="5">
        <v>131</v>
      </c>
    </row>
    <row r="104" spans="1:2" ht="18.75" x14ac:dyDescent="0.3">
      <c r="A104" s="5" t="s">
        <v>5</v>
      </c>
      <c r="B104" s="5">
        <v>115</v>
      </c>
    </row>
    <row r="105" spans="1:2" ht="18.75" x14ac:dyDescent="0.3">
      <c r="A105" s="5" t="s">
        <v>5</v>
      </c>
      <c r="B105" s="5">
        <v>123</v>
      </c>
    </row>
    <row r="106" spans="1:2" ht="18.75" x14ac:dyDescent="0.3">
      <c r="A106" s="5" t="s">
        <v>5</v>
      </c>
      <c r="B106" s="5">
        <v>124</v>
      </c>
    </row>
    <row r="107" spans="1:2" ht="18.75" x14ac:dyDescent="0.3">
      <c r="A107" s="5" t="s">
        <v>5</v>
      </c>
      <c r="B107" s="5">
        <v>127</v>
      </c>
    </row>
    <row r="108" spans="1:2" ht="18.75" x14ac:dyDescent="0.3">
      <c r="A108" s="5" t="s">
        <v>5</v>
      </c>
      <c r="B108" s="5">
        <v>119</v>
      </c>
    </row>
    <row r="109" spans="1:2" ht="18.75" x14ac:dyDescent="0.3">
      <c r="A109" s="5" t="s">
        <v>5</v>
      </c>
      <c r="B109" s="5">
        <v>117</v>
      </c>
    </row>
    <row r="110" spans="1:2" ht="18.75" x14ac:dyDescent="0.3">
      <c r="A110" s="5" t="s">
        <v>5</v>
      </c>
      <c r="B110" s="5">
        <v>134</v>
      </c>
    </row>
    <row r="111" spans="1:2" ht="18.75" x14ac:dyDescent="0.3">
      <c r="A111" s="5" t="s">
        <v>5</v>
      </c>
      <c r="B111" s="5">
        <v>134</v>
      </c>
    </row>
    <row r="112" spans="1:2" ht="18.75" x14ac:dyDescent="0.3">
      <c r="A112" s="5" t="s">
        <v>5</v>
      </c>
      <c r="B112" s="5">
        <v>123</v>
      </c>
    </row>
    <row r="113" spans="1:2" ht="18.75" x14ac:dyDescent="0.3">
      <c r="A113" s="5" t="s">
        <v>5</v>
      </c>
      <c r="B113" s="5">
        <v>133</v>
      </c>
    </row>
    <row r="114" spans="1:2" ht="18.75" x14ac:dyDescent="0.3">
      <c r="A114" s="5" t="s">
        <v>5</v>
      </c>
      <c r="B114" s="5">
        <v>120</v>
      </c>
    </row>
    <row r="115" spans="1:2" ht="18.75" x14ac:dyDescent="0.3">
      <c r="A115" s="5" t="s">
        <v>5</v>
      </c>
      <c r="B115" s="5">
        <v>127</v>
      </c>
    </row>
    <row r="116" spans="1:2" ht="18.75" x14ac:dyDescent="0.3">
      <c r="A116" s="5" t="s">
        <v>5</v>
      </c>
      <c r="B116" s="5">
        <v>103</v>
      </c>
    </row>
    <row r="117" spans="1:2" ht="18.75" x14ac:dyDescent="0.3">
      <c r="A117" s="5" t="s">
        <v>5</v>
      </c>
      <c r="B117" s="5">
        <v>106</v>
      </c>
    </row>
    <row r="118" spans="1:2" ht="18.75" x14ac:dyDescent="0.3">
      <c r="A118" s="5" t="s">
        <v>5</v>
      </c>
      <c r="B118" s="5">
        <v>150</v>
      </c>
    </row>
    <row r="119" spans="1:2" ht="18.75" x14ac:dyDescent="0.3">
      <c r="A119" s="5" t="s">
        <v>5</v>
      </c>
      <c r="B119" s="5">
        <v>103</v>
      </c>
    </row>
    <row r="120" spans="1:2" ht="18.75" x14ac:dyDescent="0.3">
      <c r="A120" s="5" t="s">
        <v>5</v>
      </c>
      <c r="B120" s="5">
        <v>124</v>
      </c>
    </row>
    <row r="121" spans="1:2" ht="18.75" x14ac:dyDescent="0.3">
      <c r="A121" s="5" t="s">
        <v>5</v>
      </c>
      <c r="B121" s="5">
        <v>135</v>
      </c>
    </row>
  </sheetData>
  <conditionalFormatting sqref="F2:G45 D2:D45 E35 B49:C49 A49:A53 A2:C48">
    <cfRule type="cellIs" dxfId="25" priority="10" operator="equal">
      <formula>""""""</formula>
    </cfRule>
  </conditionalFormatting>
  <conditionalFormatting sqref="F2:G45 C2:C49 D2:D45 E35">
    <cfRule type="containsText" dxfId="24" priority="9" operator="containsText" text=" ">
      <formula>NOT(ISERROR(SEARCH(" ",C2)))</formula>
    </cfRule>
  </conditionalFormatting>
  <conditionalFormatting sqref="H2:H45">
    <cfRule type="cellIs" dxfId="23" priority="8" operator="equal">
      <formula>""""""</formula>
    </cfRule>
  </conditionalFormatting>
  <conditionalFormatting sqref="H2:H45">
    <cfRule type="containsText" dxfId="22" priority="7" operator="containsText" text=" ">
      <formula>NOT(ISERROR(SEARCH(" ",H2)))</formula>
    </cfRule>
  </conditionalFormatting>
  <conditionalFormatting sqref="H35">
    <cfRule type="cellIs" dxfId="21" priority="6" operator="equal">
      <formula>""""""</formula>
    </cfRule>
  </conditionalFormatting>
  <conditionalFormatting sqref="H35">
    <cfRule type="containsText" dxfId="20" priority="5" operator="containsText" text=" ">
      <formula>NOT(ISERROR(SEARCH(" ",H35)))</formula>
    </cfRule>
  </conditionalFormatting>
  <conditionalFormatting sqref="A63">
    <cfRule type="cellIs" dxfId="19" priority="4" operator="equal">
      <formula>""""""</formula>
    </cfRule>
  </conditionalFormatting>
  <conditionalFormatting sqref="A71">
    <cfRule type="cellIs" dxfId="18" priority="3" operator="equal">
      <formula>""""""</formula>
    </cfRule>
  </conditionalFormatting>
  <conditionalFormatting sqref="A76">
    <cfRule type="cellIs" dxfId="17" priority="2" operator="equal">
      <formula>""""""</formula>
    </cfRule>
  </conditionalFormatting>
  <conditionalFormatting sqref="A88">
    <cfRule type="cellIs" dxfId="16" priority="1" operator="equal">
      <formula>""""""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882B-BC49-44D0-A98A-17745A376EBA}">
  <dimension ref="A2:J123"/>
  <sheetViews>
    <sheetView zoomScaleNormal="100" workbookViewId="0">
      <selection activeCell="H20" sqref="H20"/>
    </sheetView>
  </sheetViews>
  <sheetFormatPr baseColWidth="10" defaultColWidth="8.85546875" defaultRowHeight="15" x14ac:dyDescent="0.25"/>
  <cols>
    <col min="1" max="1" width="29.140625" style="13" customWidth="1"/>
    <col min="2" max="2" width="19" style="6" customWidth="1"/>
    <col min="3" max="3" width="7.7109375" style="6" customWidth="1"/>
    <col min="4" max="4" width="7.85546875" style="6" customWidth="1"/>
    <col min="5" max="5" width="10.7109375" customWidth="1"/>
    <col min="6" max="6" width="8.7109375" style="11" customWidth="1"/>
    <col min="7" max="7" width="10.42578125" style="6" customWidth="1"/>
    <col min="8" max="8" width="25.140625" style="6" customWidth="1"/>
    <col min="9" max="9" width="15.28515625" style="6" customWidth="1"/>
    <col min="10" max="10" width="13.42578125" customWidth="1"/>
  </cols>
  <sheetData>
    <row r="2" spans="1:9" s="4" customFormat="1" ht="18.75" x14ac:dyDescent="0.3">
      <c r="A2" s="1" t="s">
        <v>0</v>
      </c>
      <c r="B2" s="1" t="s">
        <v>1</v>
      </c>
      <c r="C2" s="2"/>
      <c r="D2" s="2"/>
      <c r="E2" s="2"/>
      <c r="F2" s="3"/>
      <c r="H2" s="2"/>
      <c r="I2" s="2"/>
    </row>
    <row r="3" spans="1:9" s="4" customFormat="1" ht="18.75" x14ac:dyDescent="0.3">
      <c r="A3" s="1"/>
      <c r="B3" s="1"/>
      <c r="C3" s="2"/>
      <c r="D3" s="2"/>
      <c r="F3" s="3"/>
    </row>
    <row r="4" spans="1:9" ht="18.75" x14ac:dyDescent="0.3">
      <c r="A4" s="5" t="s">
        <v>2</v>
      </c>
      <c r="B4" s="5">
        <v>138</v>
      </c>
      <c r="C4" s="18">
        <f t="shared" ref="C4:C35" si="0">(B4-$I$8)^2</f>
        <v>992.25</v>
      </c>
      <c r="D4" s="18">
        <f t="shared" ref="D4:D42" si="1">(B4-$I$9)^2</f>
        <v>690.74621959237356</v>
      </c>
      <c r="F4" s="7"/>
      <c r="G4" s="31" t="s">
        <v>36</v>
      </c>
      <c r="H4" s="5">
        <v>4</v>
      </c>
    </row>
    <row r="5" spans="1:9" ht="18.75" x14ac:dyDescent="0.3">
      <c r="A5" s="5" t="s">
        <v>2</v>
      </c>
      <c r="B5" s="5">
        <v>86</v>
      </c>
      <c r="C5" s="18">
        <f t="shared" si="0"/>
        <v>420.25</v>
      </c>
      <c r="D5" s="18">
        <f t="shared" si="1"/>
        <v>661.41288625903996</v>
      </c>
      <c r="F5" s="7"/>
      <c r="G5" s="5" t="s">
        <v>37</v>
      </c>
      <c r="H5" s="5">
        <f>COUNT(B4:B123)</f>
        <v>120</v>
      </c>
    </row>
    <row r="6" spans="1:9" ht="18.75" x14ac:dyDescent="0.3">
      <c r="A6" s="5" t="s">
        <v>2</v>
      </c>
      <c r="B6" s="5">
        <v>109</v>
      </c>
      <c r="C6" s="18">
        <f t="shared" si="0"/>
        <v>6.25</v>
      </c>
      <c r="D6" s="18">
        <f t="shared" si="1"/>
        <v>7.3872452333990655</v>
      </c>
      <c r="E6" s="6"/>
      <c r="F6" s="7"/>
    </row>
    <row r="7" spans="1:9" ht="18.75" x14ac:dyDescent="0.3">
      <c r="A7" s="5" t="s">
        <v>2</v>
      </c>
      <c r="B7" s="5">
        <v>103</v>
      </c>
      <c r="C7" s="18">
        <f t="shared" si="0"/>
        <v>12.25</v>
      </c>
      <c r="D7" s="18">
        <f t="shared" si="1"/>
        <v>76.002629848783656</v>
      </c>
      <c r="E7" s="6"/>
      <c r="F7" s="7"/>
    </row>
    <row r="8" spans="1:9" ht="18.75" x14ac:dyDescent="0.3">
      <c r="A8" s="5" t="s">
        <v>2</v>
      </c>
      <c r="B8" s="5">
        <v>106</v>
      </c>
      <c r="C8" s="18">
        <f t="shared" si="0"/>
        <v>0.25</v>
      </c>
      <c r="D8" s="18">
        <f t="shared" si="1"/>
        <v>32.694937541091356</v>
      </c>
      <c r="E8" s="6"/>
      <c r="F8" s="7"/>
      <c r="G8" s="2"/>
      <c r="H8" s="2"/>
      <c r="I8" s="16">
        <f>AVERAGE(B4:B123)</f>
        <v>106.5</v>
      </c>
    </row>
    <row r="9" spans="1:9" ht="18.75" x14ac:dyDescent="0.3">
      <c r="A9" s="5" t="s">
        <v>2</v>
      </c>
      <c r="B9" s="5">
        <v>75</v>
      </c>
      <c r="C9" s="18">
        <f t="shared" si="0"/>
        <v>992.25</v>
      </c>
      <c r="D9" s="18">
        <f t="shared" si="1"/>
        <v>1348.2077580539117</v>
      </c>
      <c r="E9" s="6"/>
      <c r="F9" s="7"/>
      <c r="I9" s="19">
        <f>AVERAGE(B4:B42)</f>
        <v>111.71794871794872</v>
      </c>
    </row>
    <row r="10" spans="1:9" ht="18.75" x14ac:dyDescent="0.3">
      <c r="A10" s="5" t="s">
        <v>2</v>
      </c>
      <c r="B10" s="5">
        <v>122</v>
      </c>
      <c r="C10" s="18">
        <f t="shared" si="0"/>
        <v>240.25</v>
      </c>
      <c r="D10" s="18">
        <f t="shared" si="1"/>
        <v>105.72057856673247</v>
      </c>
      <c r="E10" s="6"/>
      <c r="F10" s="7"/>
      <c r="I10" s="19">
        <f>AVERAGE(B43:B71)</f>
        <v>83.965517241379317</v>
      </c>
    </row>
    <row r="11" spans="1:9" ht="18.75" x14ac:dyDescent="0.3">
      <c r="A11" s="5" t="s">
        <v>2</v>
      </c>
      <c r="B11" s="5">
        <v>157</v>
      </c>
      <c r="C11" s="18">
        <f t="shared" si="0"/>
        <v>2550.25</v>
      </c>
      <c r="D11" s="18">
        <f t="shared" si="1"/>
        <v>2050.4641683103223</v>
      </c>
      <c r="E11" s="6"/>
      <c r="F11" s="7"/>
      <c r="I11" s="19">
        <f>AVERAGE(B72:B92)</f>
        <v>96.38095238095238</v>
      </c>
    </row>
    <row r="12" spans="1:9" ht="18.75" x14ac:dyDescent="0.3">
      <c r="A12" s="5" t="s">
        <v>2</v>
      </c>
      <c r="B12" s="5">
        <v>112</v>
      </c>
      <c r="C12" s="18">
        <f t="shared" si="0"/>
        <v>30.25</v>
      </c>
      <c r="D12" s="18">
        <f t="shared" si="1"/>
        <v>7.9552925706773303E-2</v>
      </c>
      <c r="E12" s="6"/>
      <c r="F12" s="7"/>
      <c r="I12" s="19">
        <f>AVERAGE(B93:B123)</f>
        <v>127.87096774193549</v>
      </c>
    </row>
    <row r="13" spans="1:9" ht="18.75" x14ac:dyDescent="0.3">
      <c r="A13" s="5" t="s">
        <v>2</v>
      </c>
      <c r="B13" s="5">
        <v>117</v>
      </c>
      <c r="C13" s="18">
        <f t="shared" si="0"/>
        <v>110.25</v>
      </c>
      <c r="D13" s="18">
        <f t="shared" si="1"/>
        <v>27.900065746219621</v>
      </c>
      <c r="E13" s="6"/>
      <c r="F13" s="7"/>
    </row>
    <row r="14" spans="1:9" ht="23.25" x14ac:dyDescent="0.35">
      <c r="A14" s="5" t="s">
        <v>2</v>
      </c>
      <c r="B14" s="5">
        <v>114</v>
      </c>
      <c r="C14" s="18">
        <f t="shared" si="0"/>
        <v>56.25</v>
      </c>
      <c r="D14" s="18">
        <f t="shared" si="1"/>
        <v>5.2077580539119115</v>
      </c>
      <c r="E14" s="6"/>
      <c r="F14" s="7"/>
      <c r="G14" s="14" t="s">
        <v>6</v>
      </c>
      <c r="H14" s="17">
        <f>SUM(C4:C123)</f>
        <v>58340</v>
      </c>
      <c r="I14" s="14"/>
    </row>
    <row r="15" spans="1:9" ht="23.25" x14ac:dyDescent="0.35">
      <c r="A15" s="5" t="s">
        <v>2</v>
      </c>
      <c r="B15" s="5">
        <v>94</v>
      </c>
      <c r="C15" s="18">
        <f t="shared" si="0"/>
        <v>156.25</v>
      </c>
      <c r="D15" s="18">
        <f t="shared" si="1"/>
        <v>313.92570677186052</v>
      </c>
      <c r="E15" s="6"/>
      <c r="F15" s="7"/>
      <c r="G15" s="14" t="s">
        <v>7</v>
      </c>
      <c r="H15" s="20">
        <f>SUM(D4:D123)</f>
        <v>26243.299205058927</v>
      </c>
      <c r="I15"/>
    </row>
    <row r="16" spans="1:9" ht="23.25" x14ac:dyDescent="0.35">
      <c r="A16" s="5" t="s">
        <v>2</v>
      </c>
      <c r="B16" s="5">
        <v>122</v>
      </c>
      <c r="C16" s="18">
        <f t="shared" si="0"/>
        <v>240.25</v>
      </c>
      <c r="D16" s="18">
        <f t="shared" si="1"/>
        <v>105.72057856673247</v>
      </c>
      <c r="E16" s="6"/>
      <c r="F16" s="7"/>
      <c r="G16" s="14"/>
      <c r="H16" s="14"/>
    </row>
    <row r="17" spans="1:10" ht="23.25" x14ac:dyDescent="0.35">
      <c r="A17" s="5" t="s">
        <v>2</v>
      </c>
      <c r="B17" s="5">
        <v>73</v>
      </c>
      <c r="C17" s="18">
        <f t="shared" si="0"/>
        <v>1122.25</v>
      </c>
      <c r="D17" s="18">
        <f t="shared" si="1"/>
        <v>1499.0795529257066</v>
      </c>
      <c r="E17" s="6"/>
      <c r="F17" s="7"/>
      <c r="G17" s="17" t="s">
        <v>8</v>
      </c>
      <c r="H17" s="17">
        <f>((H14-H15)/(H4-1))/(H15/(H5-H4))</f>
        <v>47.291021644812083</v>
      </c>
    </row>
    <row r="18" spans="1:10" ht="18.75" x14ac:dyDescent="0.3">
      <c r="A18" s="5" t="s">
        <v>2</v>
      </c>
      <c r="B18" s="5">
        <v>145</v>
      </c>
      <c r="C18" s="18">
        <f t="shared" si="0"/>
        <v>1482.25</v>
      </c>
      <c r="D18" s="18">
        <f t="shared" si="1"/>
        <v>1107.6949375410916</v>
      </c>
      <c r="E18" s="6"/>
      <c r="F18" s="7"/>
    </row>
    <row r="19" spans="1:10" s="6" customFormat="1" ht="23.25" x14ac:dyDescent="0.35">
      <c r="A19" s="5" t="s">
        <v>2</v>
      </c>
      <c r="B19" s="5">
        <v>121</v>
      </c>
      <c r="C19" s="18">
        <f t="shared" si="0"/>
        <v>210.25</v>
      </c>
      <c r="D19" s="18">
        <f t="shared" si="1"/>
        <v>86.156476002629901</v>
      </c>
      <c r="F19" s="7"/>
      <c r="G19" s="14" t="s">
        <v>10</v>
      </c>
      <c r="H19" s="21">
        <f>_xlfn.F.DIST.RT(H17,H4-1,H5-H4)</f>
        <v>4.866349313578312E-20</v>
      </c>
      <c r="J19"/>
    </row>
    <row r="20" spans="1:10" s="6" customFormat="1" ht="18.75" x14ac:dyDescent="0.3">
      <c r="A20" s="5" t="s">
        <v>2</v>
      </c>
      <c r="B20" s="5">
        <v>123</v>
      </c>
      <c r="C20" s="18">
        <f t="shared" si="0"/>
        <v>272.25</v>
      </c>
      <c r="D20" s="18">
        <f t="shared" si="1"/>
        <v>127.28468113083504</v>
      </c>
      <c r="F20" s="7"/>
      <c r="J20"/>
    </row>
    <row r="21" spans="1:10" s="6" customFormat="1" ht="18.75" x14ac:dyDescent="0.3">
      <c r="A21" s="5" t="s">
        <v>2</v>
      </c>
      <c r="B21" s="5">
        <v>116</v>
      </c>
      <c r="C21" s="18">
        <f t="shared" si="0"/>
        <v>90.25</v>
      </c>
      <c r="D21" s="18">
        <f t="shared" si="1"/>
        <v>18.335963182117052</v>
      </c>
      <c r="F21" s="7"/>
      <c r="J21"/>
    </row>
    <row r="22" spans="1:10" s="6" customFormat="1" ht="18.75" x14ac:dyDescent="0.3">
      <c r="A22" s="5" t="s">
        <v>2</v>
      </c>
      <c r="B22" s="5">
        <v>133</v>
      </c>
      <c r="C22" s="18">
        <f t="shared" si="0"/>
        <v>702.25</v>
      </c>
      <c r="D22" s="18">
        <f t="shared" si="1"/>
        <v>452.92570677186075</v>
      </c>
      <c r="F22" s="7"/>
      <c r="J22"/>
    </row>
    <row r="23" spans="1:10" s="6" customFormat="1" ht="18.75" x14ac:dyDescent="0.3">
      <c r="A23" s="5" t="s">
        <v>2</v>
      </c>
      <c r="B23" s="5">
        <v>108</v>
      </c>
      <c r="C23" s="18">
        <f t="shared" si="0"/>
        <v>2.25</v>
      </c>
      <c r="D23" s="18">
        <f t="shared" si="1"/>
        <v>13.823142669296496</v>
      </c>
      <c r="F23" s="7"/>
      <c r="J23"/>
    </row>
    <row r="24" spans="1:10" s="6" customFormat="1" ht="18.75" x14ac:dyDescent="0.3">
      <c r="A24" s="5" t="s">
        <v>2</v>
      </c>
      <c r="B24" s="5">
        <v>102</v>
      </c>
      <c r="C24" s="18">
        <f t="shared" si="0"/>
        <v>20.25</v>
      </c>
      <c r="D24" s="18">
        <f t="shared" si="1"/>
        <v>94.438527284681086</v>
      </c>
      <c r="F24" s="7"/>
      <c r="J24"/>
    </row>
    <row r="25" spans="1:10" s="6" customFormat="1" ht="18.75" x14ac:dyDescent="0.3">
      <c r="A25" s="5" t="s">
        <v>2</v>
      </c>
      <c r="B25" s="5">
        <v>103</v>
      </c>
      <c r="C25" s="18">
        <f t="shared" si="0"/>
        <v>12.25</v>
      </c>
      <c r="D25" s="18">
        <f t="shared" si="1"/>
        <v>76.002629848783656</v>
      </c>
      <c r="F25" s="7"/>
      <c r="J25"/>
    </row>
    <row r="26" spans="1:10" s="6" customFormat="1" ht="18.75" x14ac:dyDescent="0.3">
      <c r="A26" s="5" t="s">
        <v>2</v>
      </c>
      <c r="B26" s="5">
        <v>124</v>
      </c>
      <c r="C26" s="18">
        <f t="shared" si="0"/>
        <v>306.25</v>
      </c>
      <c r="D26" s="18">
        <f t="shared" si="1"/>
        <v>150.84878369493759</v>
      </c>
      <c r="F26" s="7"/>
      <c r="J26"/>
    </row>
    <row r="27" spans="1:10" s="6" customFormat="1" ht="18.75" x14ac:dyDescent="0.3">
      <c r="A27" s="5" t="s">
        <v>2</v>
      </c>
      <c r="B27" s="5">
        <v>110</v>
      </c>
      <c r="C27" s="18">
        <f t="shared" si="0"/>
        <v>12.25</v>
      </c>
      <c r="D27" s="18">
        <f t="shared" si="1"/>
        <v>2.9513477975016347</v>
      </c>
      <c r="F27" s="7"/>
      <c r="J27"/>
    </row>
    <row r="28" spans="1:10" s="6" customFormat="1" ht="18.75" x14ac:dyDescent="0.3">
      <c r="A28" s="5" t="s">
        <v>2</v>
      </c>
      <c r="B28" s="5">
        <v>120</v>
      </c>
      <c r="C28" s="18">
        <f t="shared" si="0"/>
        <v>182.25</v>
      </c>
      <c r="D28" s="18">
        <f t="shared" si="1"/>
        <v>68.592373438527332</v>
      </c>
      <c r="F28" s="7"/>
      <c r="J28"/>
    </row>
    <row r="29" spans="1:10" s="6" customFormat="1" ht="18.75" x14ac:dyDescent="0.3">
      <c r="A29" s="5" t="s">
        <v>2</v>
      </c>
      <c r="B29" s="5">
        <v>110</v>
      </c>
      <c r="C29" s="18">
        <f t="shared" si="0"/>
        <v>12.25</v>
      </c>
      <c r="D29" s="18">
        <f t="shared" si="1"/>
        <v>2.9513477975016347</v>
      </c>
      <c r="F29" s="7"/>
      <c r="J29"/>
    </row>
    <row r="30" spans="1:10" s="6" customFormat="1" ht="18.75" x14ac:dyDescent="0.3">
      <c r="A30" s="5" t="s">
        <v>2</v>
      </c>
      <c r="B30" s="5">
        <v>128</v>
      </c>
      <c r="C30" s="18">
        <f t="shared" si="0"/>
        <v>462.25</v>
      </c>
      <c r="D30" s="18">
        <f t="shared" si="1"/>
        <v>265.10519395134787</v>
      </c>
      <c r="F30" s="7"/>
      <c r="J30"/>
    </row>
    <row r="31" spans="1:10" s="6" customFormat="1" ht="18.75" x14ac:dyDescent="0.3">
      <c r="A31" s="5" t="s">
        <v>2</v>
      </c>
      <c r="B31" s="5">
        <v>103</v>
      </c>
      <c r="C31" s="18">
        <f t="shared" si="0"/>
        <v>12.25</v>
      </c>
      <c r="D31" s="18">
        <f t="shared" si="1"/>
        <v>76.002629848783656</v>
      </c>
      <c r="F31" s="7"/>
      <c r="J31"/>
    </row>
    <row r="32" spans="1:10" s="6" customFormat="1" ht="18.75" x14ac:dyDescent="0.3">
      <c r="A32" s="5" t="s">
        <v>2</v>
      </c>
      <c r="B32" s="5">
        <v>97</v>
      </c>
      <c r="C32" s="18">
        <f t="shared" si="0"/>
        <v>90.25</v>
      </c>
      <c r="D32" s="18">
        <f t="shared" si="1"/>
        <v>216.61801446416823</v>
      </c>
      <c r="F32" s="7"/>
      <c r="J32"/>
    </row>
    <row r="33" spans="1:10" s="6" customFormat="1" ht="18.75" x14ac:dyDescent="0.3">
      <c r="A33" s="5" t="s">
        <v>2</v>
      </c>
      <c r="B33" s="5">
        <v>104</v>
      </c>
      <c r="C33" s="18">
        <f t="shared" si="0"/>
        <v>6.25</v>
      </c>
      <c r="D33" s="18">
        <f t="shared" si="1"/>
        <v>59.566732412886218</v>
      </c>
      <c r="F33" s="7"/>
      <c r="J33"/>
    </row>
    <row r="34" spans="1:10" s="6" customFormat="1" ht="18.75" x14ac:dyDescent="0.3">
      <c r="A34" s="5" t="s">
        <v>2</v>
      </c>
      <c r="B34" s="5">
        <v>104</v>
      </c>
      <c r="C34" s="18">
        <f t="shared" si="0"/>
        <v>6.25</v>
      </c>
      <c r="D34" s="18">
        <f t="shared" si="1"/>
        <v>59.566732412886218</v>
      </c>
      <c r="F34" s="7"/>
      <c r="J34"/>
    </row>
    <row r="35" spans="1:10" s="6" customFormat="1" ht="18.75" x14ac:dyDescent="0.3">
      <c r="A35" s="5" t="s">
        <v>2</v>
      </c>
      <c r="B35" s="5">
        <v>100</v>
      </c>
      <c r="C35" s="18">
        <f t="shared" si="0"/>
        <v>42.25</v>
      </c>
      <c r="D35" s="18">
        <f t="shared" si="1"/>
        <v>137.31032215647593</v>
      </c>
      <c r="F35" s="7"/>
      <c r="J35"/>
    </row>
    <row r="36" spans="1:10" s="6" customFormat="1" ht="18.75" x14ac:dyDescent="0.3">
      <c r="A36" s="5" t="s">
        <v>2</v>
      </c>
      <c r="B36" s="5">
        <v>102</v>
      </c>
      <c r="C36" s="18">
        <f t="shared" ref="C36:C67" si="2">(B36-$I$8)^2</f>
        <v>20.25</v>
      </c>
      <c r="D36" s="18">
        <f t="shared" si="1"/>
        <v>94.438527284681086</v>
      </c>
      <c r="F36" s="7"/>
      <c r="J36"/>
    </row>
    <row r="37" spans="1:10" s="6" customFormat="1" ht="18.75" x14ac:dyDescent="0.3">
      <c r="A37" s="5" t="s">
        <v>2</v>
      </c>
      <c r="B37" s="5">
        <v>105</v>
      </c>
      <c r="C37" s="18">
        <f t="shared" si="2"/>
        <v>2.25</v>
      </c>
      <c r="D37" s="18">
        <f t="shared" si="1"/>
        <v>45.130834976988787</v>
      </c>
      <c r="F37" s="9"/>
      <c r="J37"/>
    </row>
    <row r="38" spans="1:10" s="6" customFormat="1" ht="18.75" x14ac:dyDescent="0.3">
      <c r="A38" s="5" t="s">
        <v>2</v>
      </c>
      <c r="B38" s="5">
        <v>73</v>
      </c>
      <c r="C38" s="18">
        <f t="shared" si="2"/>
        <v>1122.25</v>
      </c>
      <c r="D38" s="18">
        <f t="shared" si="1"/>
        <v>1499.0795529257066</v>
      </c>
      <c r="F38" s="9"/>
      <c r="J38"/>
    </row>
    <row r="39" spans="1:10" s="6" customFormat="1" ht="18.75" x14ac:dyDescent="0.3">
      <c r="A39" s="5" t="s">
        <v>2</v>
      </c>
      <c r="B39" s="5">
        <v>109</v>
      </c>
      <c r="C39" s="18">
        <f t="shared" si="2"/>
        <v>6.25</v>
      </c>
      <c r="D39" s="18">
        <f t="shared" si="1"/>
        <v>7.3872452333990655</v>
      </c>
      <c r="F39" s="9"/>
      <c r="J39"/>
    </row>
    <row r="40" spans="1:10" s="6" customFormat="1" ht="18.75" x14ac:dyDescent="0.3">
      <c r="A40" s="5" t="s">
        <v>2</v>
      </c>
      <c r="B40" s="5">
        <v>153</v>
      </c>
      <c r="C40" s="18">
        <f t="shared" si="2"/>
        <v>2162.25</v>
      </c>
      <c r="D40" s="18">
        <f t="shared" si="1"/>
        <v>1704.2077580539121</v>
      </c>
      <c r="F40" s="9"/>
      <c r="J40"/>
    </row>
    <row r="41" spans="1:10" s="6" customFormat="1" ht="18.75" x14ac:dyDescent="0.3">
      <c r="A41" s="5" t="s">
        <v>2</v>
      </c>
      <c r="B41" s="10">
        <v>113</v>
      </c>
      <c r="C41" s="18">
        <f t="shared" si="2"/>
        <v>42.25</v>
      </c>
      <c r="D41" s="18">
        <f t="shared" si="1"/>
        <v>1.6436554898093425</v>
      </c>
      <c r="F41" s="9"/>
      <c r="J41"/>
    </row>
    <row r="42" spans="1:10" s="6" customFormat="1" ht="18.75" x14ac:dyDescent="0.3">
      <c r="A42" s="5" t="s">
        <v>2</v>
      </c>
      <c r="B42" s="5">
        <v>123</v>
      </c>
      <c r="C42" s="18">
        <f t="shared" si="2"/>
        <v>272.25</v>
      </c>
      <c r="D42" s="18">
        <f t="shared" si="1"/>
        <v>127.28468113083504</v>
      </c>
      <c r="F42" s="9"/>
      <c r="J42"/>
    </row>
    <row r="43" spans="1:10" s="6" customFormat="1" ht="18.75" x14ac:dyDescent="0.3">
      <c r="A43" s="5" t="s">
        <v>3</v>
      </c>
      <c r="B43" s="5">
        <v>89</v>
      </c>
      <c r="C43" s="18">
        <f t="shared" si="2"/>
        <v>306.25</v>
      </c>
      <c r="D43" s="18">
        <f t="shared" ref="D43:D71" si="3">(B43-$I$10)^2</f>
        <v>25.346016646848923</v>
      </c>
      <c r="F43" s="9"/>
      <c r="J43"/>
    </row>
    <row r="44" spans="1:10" s="6" customFormat="1" ht="18.75" x14ac:dyDescent="0.3">
      <c r="A44" s="5" t="s">
        <v>3</v>
      </c>
      <c r="B44" s="5">
        <v>74</v>
      </c>
      <c r="C44" s="18">
        <f t="shared" si="2"/>
        <v>1056.25</v>
      </c>
      <c r="D44" s="18">
        <f t="shared" si="3"/>
        <v>99.311533888228425</v>
      </c>
      <c r="F44" s="9"/>
      <c r="J44"/>
    </row>
    <row r="45" spans="1:10" s="6" customFormat="1" ht="18.75" x14ac:dyDescent="0.3">
      <c r="A45" s="5" t="s">
        <v>3</v>
      </c>
      <c r="B45" s="5">
        <v>70</v>
      </c>
      <c r="C45" s="18">
        <f t="shared" si="2"/>
        <v>1332.25</v>
      </c>
      <c r="D45" s="18">
        <f t="shared" si="3"/>
        <v>195.03567181926297</v>
      </c>
      <c r="F45" s="9"/>
      <c r="J45"/>
    </row>
    <row r="46" spans="1:10" s="6" customFormat="1" ht="18.75" x14ac:dyDescent="0.3">
      <c r="A46" s="5" t="s">
        <v>3</v>
      </c>
      <c r="B46" s="5">
        <v>82</v>
      </c>
      <c r="C46" s="18">
        <f t="shared" si="2"/>
        <v>600.25</v>
      </c>
      <c r="D46" s="18">
        <f t="shared" si="3"/>
        <v>3.8632580261593592</v>
      </c>
      <c r="F46" s="9"/>
      <c r="J46"/>
    </row>
    <row r="47" spans="1:10" s="6" customFormat="1" ht="18.75" x14ac:dyDescent="0.3">
      <c r="A47" s="5" t="s">
        <v>3</v>
      </c>
      <c r="B47" s="5">
        <v>72</v>
      </c>
      <c r="C47" s="18">
        <f t="shared" si="2"/>
        <v>1190.25</v>
      </c>
      <c r="D47" s="18">
        <f t="shared" si="3"/>
        <v>143.17360285374571</v>
      </c>
      <c r="F47" s="9"/>
      <c r="J47"/>
    </row>
    <row r="48" spans="1:10" s="6" customFormat="1" ht="18.75" x14ac:dyDescent="0.3">
      <c r="A48" s="5" t="s">
        <v>3</v>
      </c>
      <c r="B48" s="5">
        <v>60</v>
      </c>
      <c r="C48" s="18">
        <f t="shared" si="2"/>
        <v>2162.25</v>
      </c>
      <c r="D48" s="18">
        <f t="shared" si="3"/>
        <v>574.34601664684931</v>
      </c>
      <c r="F48" s="9"/>
      <c r="J48"/>
    </row>
    <row r="49" spans="1:10" s="6" customFormat="1" ht="18.75" x14ac:dyDescent="0.3">
      <c r="A49" s="5" t="s">
        <v>3</v>
      </c>
      <c r="B49" s="5">
        <v>73</v>
      </c>
      <c r="C49" s="18">
        <f t="shared" si="2"/>
        <v>1122.25</v>
      </c>
      <c r="D49" s="18">
        <f t="shared" si="3"/>
        <v>120.24256837098706</v>
      </c>
      <c r="F49" s="9"/>
      <c r="J49"/>
    </row>
    <row r="50" spans="1:10" s="6" customFormat="1" ht="18.75" x14ac:dyDescent="0.3">
      <c r="A50" s="5" t="s">
        <v>3</v>
      </c>
      <c r="B50" s="5">
        <v>70</v>
      </c>
      <c r="C50" s="18">
        <f t="shared" si="2"/>
        <v>1332.25</v>
      </c>
      <c r="D50" s="18">
        <f t="shared" si="3"/>
        <v>195.03567181926297</v>
      </c>
      <c r="F50" s="9"/>
      <c r="J50"/>
    </row>
    <row r="51" spans="1:10" s="6" customFormat="1" ht="18.75" x14ac:dyDescent="0.3">
      <c r="A51" s="5" t="s">
        <v>3</v>
      </c>
      <c r="B51" s="5">
        <v>100</v>
      </c>
      <c r="C51" s="18">
        <f t="shared" si="2"/>
        <v>42.25</v>
      </c>
      <c r="D51" s="18">
        <f t="shared" si="3"/>
        <v>257.10463733650397</v>
      </c>
      <c r="F51" s="9"/>
      <c r="J51"/>
    </row>
    <row r="52" spans="1:10" s="6" customFormat="1" ht="18.75" x14ac:dyDescent="0.3">
      <c r="A52" s="5" t="s">
        <v>3</v>
      </c>
      <c r="B52" s="5">
        <v>59</v>
      </c>
      <c r="C52" s="18">
        <f t="shared" si="2"/>
        <v>2256.25</v>
      </c>
      <c r="D52" s="18">
        <f t="shared" si="3"/>
        <v>623.27705112960791</v>
      </c>
      <c r="E52"/>
      <c r="F52" s="11"/>
      <c r="J52"/>
    </row>
    <row r="53" spans="1:10" s="6" customFormat="1" ht="18.75" x14ac:dyDescent="0.3">
      <c r="A53" s="5" t="s">
        <v>3</v>
      </c>
      <c r="B53" s="5">
        <v>104</v>
      </c>
      <c r="C53" s="18">
        <f t="shared" si="2"/>
        <v>6.25</v>
      </c>
      <c r="D53" s="18">
        <f t="shared" si="3"/>
        <v>401.38049940546944</v>
      </c>
      <c r="E53"/>
      <c r="F53" s="11"/>
      <c r="J53"/>
    </row>
    <row r="54" spans="1:10" s="6" customFormat="1" ht="18.75" x14ac:dyDescent="0.3">
      <c r="A54" s="5" t="s">
        <v>3</v>
      </c>
      <c r="B54" s="5">
        <v>75</v>
      </c>
      <c r="C54" s="18">
        <f t="shared" si="2"/>
        <v>992.25</v>
      </c>
      <c r="D54" s="18">
        <f t="shared" si="3"/>
        <v>80.380499405469791</v>
      </c>
      <c r="E54"/>
      <c r="F54" s="11"/>
      <c r="J54"/>
    </row>
    <row r="55" spans="1:10" s="6" customFormat="1" ht="18.75" x14ac:dyDescent="0.3">
      <c r="A55" s="5" t="s">
        <v>3</v>
      </c>
      <c r="B55" s="5">
        <v>85</v>
      </c>
      <c r="C55" s="18">
        <f t="shared" si="2"/>
        <v>462.25</v>
      </c>
      <c r="D55" s="18">
        <f t="shared" si="3"/>
        <v>1.0701545778834589</v>
      </c>
      <c r="E55"/>
      <c r="F55" s="11"/>
      <c r="J55"/>
    </row>
    <row r="56" spans="1:10" s="6" customFormat="1" ht="18.75" x14ac:dyDescent="0.3">
      <c r="A56" s="5" t="s">
        <v>3</v>
      </c>
      <c r="B56" s="5">
        <v>77</v>
      </c>
      <c r="C56" s="18">
        <f t="shared" si="2"/>
        <v>870.25</v>
      </c>
      <c r="D56" s="18">
        <f t="shared" si="3"/>
        <v>48.518430439952525</v>
      </c>
      <c r="E56"/>
      <c r="F56" s="11"/>
      <c r="J56"/>
    </row>
    <row r="57" spans="1:10" s="6" customFormat="1" ht="18.75" x14ac:dyDescent="0.3">
      <c r="A57" s="5" t="s">
        <v>3</v>
      </c>
      <c r="B57" s="5">
        <v>71</v>
      </c>
      <c r="C57" s="18">
        <f t="shared" si="2"/>
        <v>1260.25</v>
      </c>
      <c r="D57" s="18">
        <f t="shared" si="3"/>
        <v>168.10463733650434</v>
      </c>
      <c r="E57"/>
      <c r="F57" s="11"/>
      <c r="J57"/>
    </row>
    <row r="58" spans="1:10" s="6" customFormat="1" ht="18.75" x14ac:dyDescent="0.3">
      <c r="A58" s="5" t="s">
        <v>3</v>
      </c>
      <c r="B58" s="5">
        <v>116</v>
      </c>
      <c r="C58" s="18">
        <f t="shared" si="2"/>
        <v>90.25</v>
      </c>
      <c r="D58" s="18">
        <f t="shared" si="3"/>
        <v>1026.2080856123657</v>
      </c>
      <c r="E58"/>
      <c r="F58" s="11"/>
      <c r="J58"/>
    </row>
    <row r="59" spans="1:10" s="6" customFormat="1" ht="18.75" x14ac:dyDescent="0.3">
      <c r="A59" s="5" t="s">
        <v>3</v>
      </c>
      <c r="B59" s="5">
        <v>88</v>
      </c>
      <c r="C59" s="18">
        <f t="shared" si="2"/>
        <v>342.25</v>
      </c>
      <c r="D59" s="18">
        <f t="shared" si="3"/>
        <v>16.277051129607557</v>
      </c>
      <c r="E59"/>
      <c r="F59" s="11"/>
      <c r="J59"/>
    </row>
    <row r="60" spans="1:10" s="6" customFormat="1" ht="18.75" x14ac:dyDescent="0.3">
      <c r="A60" s="5" t="s">
        <v>3</v>
      </c>
      <c r="B60" s="5">
        <v>91</v>
      </c>
      <c r="C60" s="18">
        <f t="shared" si="2"/>
        <v>240.25</v>
      </c>
      <c r="D60" s="18">
        <f t="shared" si="3"/>
        <v>49.483947681331657</v>
      </c>
      <c r="E60"/>
      <c r="F60" s="11"/>
      <c r="J60"/>
    </row>
    <row r="61" spans="1:10" s="6" customFormat="1" ht="18.75" x14ac:dyDescent="0.3">
      <c r="A61" s="5" t="s">
        <v>3</v>
      </c>
      <c r="B61" s="5">
        <v>75</v>
      </c>
      <c r="C61" s="18">
        <f t="shared" si="2"/>
        <v>992.25</v>
      </c>
      <c r="D61" s="18">
        <f t="shared" si="3"/>
        <v>80.380499405469791</v>
      </c>
      <c r="E61"/>
      <c r="F61" s="11"/>
      <c r="J61"/>
    </row>
    <row r="62" spans="1:10" s="6" customFormat="1" ht="18.75" x14ac:dyDescent="0.3">
      <c r="A62" s="5" t="s">
        <v>3</v>
      </c>
      <c r="B62" s="5">
        <v>108</v>
      </c>
      <c r="C62" s="18">
        <f t="shared" si="2"/>
        <v>2.25</v>
      </c>
      <c r="D62" s="18">
        <f t="shared" si="3"/>
        <v>577.6563614744349</v>
      </c>
      <c r="E62"/>
      <c r="F62" s="11"/>
      <c r="J62"/>
    </row>
    <row r="63" spans="1:10" s="6" customFormat="1" ht="18.75" x14ac:dyDescent="0.3">
      <c r="A63" s="5" t="s">
        <v>3</v>
      </c>
      <c r="B63" s="5">
        <v>88</v>
      </c>
      <c r="C63" s="18">
        <f t="shared" si="2"/>
        <v>342.25</v>
      </c>
      <c r="D63" s="18">
        <f t="shared" si="3"/>
        <v>16.277051129607557</v>
      </c>
      <c r="E63"/>
      <c r="F63" s="11"/>
      <c r="J63"/>
    </row>
    <row r="64" spans="1:10" s="6" customFormat="1" ht="18.75" x14ac:dyDescent="0.3">
      <c r="A64" s="5" t="s">
        <v>3</v>
      </c>
      <c r="B64" s="5">
        <v>88</v>
      </c>
      <c r="C64" s="18">
        <f t="shared" si="2"/>
        <v>342.25</v>
      </c>
      <c r="D64" s="18">
        <f t="shared" si="3"/>
        <v>16.277051129607557</v>
      </c>
      <c r="E64"/>
      <c r="F64" s="11"/>
      <c r="J64"/>
    </row>
    <row r="65" spans="1:10" s="6" customFormat="1" ht="18.75" x14ac:dyDescent="0.3">
      <c r="A65" s="5" t="s">
        <v>3</v>
      </c>
      <c r="B65" s="5">
        <v>84</v>
      </c>
      <c r="C65" s="18">
        <f t="shared" si="2"/>
        <v>506.25</v>
      </c>
      <c r="D65" s="18">
        <f t="shared" si="3"/>
        <v>1.1890606420923073E-3</v>
      </c>
      <c r="E65"/>
      <c r="F65" s="11"/>
      <c r="J65"/>
    </row>
    <row r="66" spans="1:10" s="6" customFormat="1" ht="18.75" x14ac:dyDescent="0.3">
      <c r="A66" s="5" t="s">
        <v>3</v>
      </c>
      <c r="B66" s="5">
        <v>98</v>
      </c>
      <c r="C66" s="18">
        <f t="shared" si="2"/>
        <v>72.25</v>
      </c>
      <c r="D66" s="18">
        <f t="shared" si="3"/>
        <v>196.96670630202124</v>
      </c>
      <c r="E66"/>
      <c r="F66" s="11"/>
      <c r="J66"/>
    </row>
    <row r="67" spans="1:10" s="6" customFormat="1" ht="18.75" x14ac:dyDescent="0.3">
      <c r="A67" s="5" t="s">
        <v>3</v>
      </c>
      <c r="B67" s="5">
        <v>93</v>
      </c>
      <c r="C67" s="18">
        <f t="shared" si="2"/>
        <v>182.25</v>
      </c>
      <c r="D67" s="18">
        <f t="shared" si="3"/>
        <v>81.62187871581439</v>
      </c>
      <c r="E67"/>
      <c r="F67" s="11"/>
      <c r="J67"/>
    </row>
    <row r="68" spans="1:10" s="6" customFormat="1" ht="18.75" x14ac:dyDescent="0.3">
      <c r="A68" s="5" t="s">
        <v>3</v>
      </c>
      <c r="B68" s="5">
        <v>87</v>
      </c>
      <c r="C68" s="18">
        <f t="shared" ref="C68:C99" si="4">(B68-$I$8)^2</f>
        <v>380.25</v>
      </c>
      <c r="D68" s="18">
        <f t="shared" si="3"/>
        <v>9.2080856123661921</v>
      </c>
      <c r="E68"/>
      <c r="F68" s="11"/>
      <c r="J68"/>
    </row>
    <row r="69" spans="1:10" s="6" customFormat="1" ht="18.75" x14ac:dyDescent="0.3">
      <c r="A69" s="5" t="s">
        <v>3</v>
      </c>
      <c r="B69" s="5">
        <v>75</v>
      </c>
      <c r="C69" s="18">
        <f t="shared" si="4"/>
        <v>992.25</v>
      </c>
      <c r="D69" s="18">
        <f t="shared" si="3"/>
        <v>80.380499405469791</v>
      </c>
      <c r="E69"/>
      <c r="F69" s="11"/>
      <c r="J69"/>
    </row>
    <row r="70" spans="1:10" s="6" customFormat="1" ht="18.75" x14ac:dyDescent="0.3">
      <c r="A70" s="12" t="s">
        <v>3</v>
      </c>
      <c r="B70" s="5">
        <v>80</v>
      </c>
      <c r="C70" s="18">
        <f t="shared" si="4"/>
        <v>702.25</v>
      </c>
      <c r="D70" s="18">
        <f t="shared" si="3"/>
        <v>15.725326991676626</v>
      </c>
      <c r="E70"/>
      <c r="F70" s="11"/>
      <c r="J70"/>
    </row>
    <row r="71" spans="1:10" s="6" customFormat="1" ht="18.75" x14ac:dyDescent="0.3">
      <c r="A71" s="5" t="s">
        <v>3</v>
      </c>
      <c r="B71" s="5">
        <v>103</v>
      </c>
      <c r="C71" s="18">
        <f t="shared" si="4"/>
        <v>12.25</v>
      </c>
      <c r="D71" s="18">
        <f t="shared" si="3"/>
        <v>362.31153388822804</v>
      </c>
      <c r="E71"/>
      <c r="F71" s="11"/>
      <c r="J71"/>
    </row>
    <row r="72" spans="1:10" s="6" customFormat="1" ht="18.75" x14ac:dyDescent="0.3">
      <c r="A72" s="5" t="s">
        <v>4</v>
      </c>
      <c r="B72" s="5">
        <v>93</v>
      </c>
      <c r="C72" s="18">
        <f t="shared" si="4"/>
        <v>182.25</v>
      </c>
      <c r="D72" s="18">
        <f t="shared" ref="D72:D92" si="5">(B72-$I$11)^2</f>
        <v>11.430839002267565</v>
      </c>
      <c r="E72"/>
      <c r="F72" s="11"/>
      <c r="J72"/>
    </row>
    <row r="73" spans="1:10" s="6" customFormat="1" ht="18.75" x14ac:dyDescent="0.3">
      <c r="A73" s="5" t="s">
        <v>4</v>
      </c>
      <c r="B73" s="5">
        <v>117</v>
      </c>
      <c r="C73" s="18">
        <f t="shared" si="4"/>
        <v>110.25</v>
      </c>
      <c r="D73" s="18">
        <f t="shared" si="5"/>
        <v>425.14512471655337</v>
      </c>
      <c r="E73"/>
      <c r="F73" s="11"/>
      <c r="J73"/>
    </row>
    <row r="74" spans="1:10" s="6" customFormat="1" ht="18.75" x14ac:dyDescent="0.3">
      <c r="A74" s="5" t="s">
        <v>4</v>
      </c>
      <c r="B74" s="5">
        <v>102</v>
      </c>
      <c r="C74" s="18">
        <f t="shared" si="4"/>
        <v>20.25</v>
      </c>
      <c r="D74" s="18">
        <f t="shared" si="5"/>
        <v>31.573696145124732</v>
      </c>
      <c r="E74"/>
      <c r="F74" s="11"/>
      <c r="J74"/>
    </row>
    <row r="75" spans="1:10" s="6" customFormat="1" ht="18.75" x14ac:dyDescent="0.3">
      <c r="A75" s="5" t="s">
        <v>4</v>
      </c>
      <c r="B75" s="5">
        <v>100</v>
      </c>
      <c r="C75" s="18">
        <f t="shared" si="4"/>
        <v>42.25</v>
      </c>
      <c r="D75" s="18">
        <f t="shared" si="5"/>
        <v>13.09750566893425</v>
      </c>
      <c r="E75"/>
      <c r="F75" s="11"/>
      <c r="J75"/>
    </row>
    <row r="76" spans="1:10" s="6" customFormat="1" ht="18.75" x14ac:dyDescent="0.3">
      <c r="A76" s="5" t="s">
        <v>4</v>
      </c>
      <c r="B76" s="5">
        <v>94</v>
      </c>
      <c r="C76" s="18">
        <f t="shared" si="4"/>
        <v>156.25</v>
      </c>
      <c r="D76" s="18">
        <f t="shared" si="5"/>
        <v>5.6689342403628054</v>
      </c>
      <c r="E76"/>
      <c r="F76" s="11"/>
      <c r="J76"/>
    </row>
    <row r="77" spans="1:10" s="6" customFormat="1" ht="18.75" x14ac:dyDescent="0.3">
      <c r="A77" s="5" t="s">
        <v>4</v>
      </c>
      <c r="B77" s="5">
        <v>90</v>
      </c>
      <c r="C77" s="18">
        <f t="shared" si="4"/>
        <v>272.25</v>
      </c>
      <c r="D77" s="18">
        <f t="shared" si="5"/>
        <v>40.716553287981839</v>
      </c>
      <c r="E77"/>
      <c r="F77" s="11"/>
      <c r="J77"/>
    </row>
    <row r="78" spans="1:10" s="6" customFormat="1" ht="18.75" x14ac:dyDescent="0.3">
      <c r="A78" s="5" t="s">
        <v>4</v>
      </c>
      <c r="B78" s="5">
        <v>90</v>
      </c>
      <c r="C78" s="18">
        <f t="shared" si="4"/>
        <v>272.25</v>
      </c>
      <c r="D78" s="18">
        <f t="shared" si="5"/>
        <v>40.716553287981839</v>
      </c>
      <c r="E78"/>
      <c r="F78" s="11"/>
      <c r="J78"/>
    </row>
    <row r="79" spans="1:10" s="6" customFormat="1" ht="18.75" x14ac:dyDescent="0.3">
      <c r="A79" s="5" t="s">
        <v>4</v>
      </c>
      <c r="B79" s="5">
        <v>86</v>
      </c>
      <c r="C79" s="18">
        <f t="shared" si="4"/>
        <v>420.25</v>
      </c>
      <c r="D79" s="18">
        <f t="shared" si="5"/>
        <v>107.76417233560088</v>
      </c>
      <c r="E79"/>
      <c r="F79" s="11"/>
      <c r="J79"/>
    </row>
    <row r="80" spans="1:10" s="6" customFormat="1" ht="18.75" x14ac:dyDescent="0.3">
      <c r="A80" s="5" t="s">
        <v>4</v>
      </c>
      <c r="B80" s="5">
        <v>88</v>
      </c>
      <c r="C80" s="18">
        <f t="shared" si="4"/>
        <v>342.25</v>
      </c>
      <c r="D80" s="18">
        <f t="shared" si="5"/>
        <v>70.240362811791357</v>
      </c>
      <c r="E80"/>
      <c r="F80" s="11"/>
      <c r="J80"/>
    </row>
    <row r="81" spans="1:10" s="6" customFormat="1" ht="18.75" x14ac:dyDescent="0.3">
      <c r="A81" s="5" t="s">
        <v>4</v>
      </c>
      <c r="B81" s="5">
        <v>105</v>
      </c>
      <c r="C81" s="18">
        <f t="shared" si="4"/>
        <v>2.25</v>
      </c>
      <c r="D81" s="18">
        <f t="shared" si="5"/>
        <v>74.287981859410451</v>
      </c>
      <c r="E81"/>
      <c r="F81" s="11"/>
      <c r="J81"/>
    </row>
    <row r="82" spans="1:10" s="6" customFormat="1" ht="18.75" x14ac:dyDescent="0.3">
      <c r="A82" s="5" t="s">
        <v>4</v>
      </c>
      <c r="B82" s="5">
        <v>82</v>
      </c>
      <c r="C82" s="18">
        <f t="shared" si="4"/>
        <v>600.25</v>
      </c>
      <c r="D82" s="18">
        <f t="shared" si="5"/>
        <v>206.81179138321991</v>
      </c>
      <c r="E82"/>
      <c r="F82" s="11"/>
      <c r="J82"/>
    </row>
    <row r="83" spans="1:10" s="6" customFormat="1" ht="18.75" x14ac:dyDescent="0.3">
      <c r="A83" s="5" t="s">
        <v>4</v>
      </c>
      <c r="B83" s="5">
        <v>88</v>
      </c>
      <c r="C83" s="18">
        <f t="shared" si="4"/>
        <v>342.25</v>
      </c>
      <c r="D83" s="18">
        <f t="shared" si="5"/>
        <v>70.240362811791357</v>
      </c>
      <c r="E83"/>
      <c r="F83" s="11"/>
      <c r="J83"/>
    </row>
    <row r="84" spans="1:10" s="6" customFormat="1" ht="18.75" x14ac:dyDescent="0.3">
      <c r="A84" s="5" t="s">
        <v>4</v>
      </c>
      <c r="B84" s="5">
        <v>111</v>
      </c>
      <c r="C84" s="18">
        <f t="shared" si="4"/>
        <v>20.25</v>
      </c>
      <c r="D84" s="18">
        <f t="shared" si="5"/>
        <v>213.7165532879819</v>
      </c>
      <c r="E84"/>
      <c r="F84" s="11"/>
      <c r="J84"/>
    </row>
    <row r="85" spans="1:10" s="6" customFormat="1" ht="18.75" x14ac:dyDescent="0.3">
      <c r="A85" s="5" t="s">
        <v>4</v>
      </c>
      <c r="B85" s="5">
        <v>102</v>
      </c>
      <c r="C85" s="18">
        <f t="shared" si="4"/>
        <v>20.25</v>
      </c>
      <c r="D85" s="18">
        <f t="shared" si="5"/>
        <v>31.573696145124732</v>
      </c>
      <c r="E85"/>
      <c r="F85" s="11"/>
      <c r="J85"/>
    </row>
    <row r="86" spans="1:10" s="6" customFormat="1" ht="18.75" x14ac:dyDescent="0.3">
      <c r="A86" s="5" t="s">
        <v>4</v>
      </c>
      <c r="B86" s="5">
        <v>96</v>
      </c>
      <c r="C86" s="18">
        <f t="shared" si="4"/>
        <v>110.25</v>
      </c>
      <c r="D86" s="18">
        <f t="shared" si="5"/>
        <v>0.14512471655328696</v>
      </c>
      <c r="E86"/>
      <c r="F86" s="11"/>
      <c r="J86"/>
    </row>
    <row r="87" spans="1:10" s="6" customFormat="1" ht="18.75" x14ac:dyDescent="0.3">
      <c r="A87" s="5" t="s">
        <v>4</v>
      </c>
      <c r="B87" s="5">
        <v>103</v>
      </c>
      <c r="C87" s="18">
        <f t="shared" si="4"/>
        <v>12.25</v>
      </c>
      <c r="D87" s="18">
        <f t="shared" si="5"/>
        <v>43.811791383219969</v>
      </c>
      <c r="E87"/>
      <c r="F87" s="11"/>
      <c r="J87"/>
    </row>
    <row r="88" spans="1:10" s="6" customFormat="1" ht="18.75" x14ac:dyDescent="0.3">
      <c r="A88" s="5" t="s">
        <v>4</v>
      </c>
      <c r="B88" s="5">
        <v>101</v>
      </c>
      <c r="C88" s="18">
        <f t="shared" si="4"/>
        <v>30.25</v>
      </c>
      <c r="D88" s="18">
        <f t="shared" si="5"/>
        <v>21.335600907029491</v>
      </c>
      <c r="E88"/>
      <c r="F88" s="11"/>
      <c r="J88"/>
    </row>
    <row r="89" spans="1:10" s="6" customFormat="1" ht="18.75" x14ac:dyDescent="0.3">
      <c r="A89" s="5" t="s">
        <v>4</v>
      </c>
      <c r="B89" s="5">
        <v>91</v>
      </c>
      <c r="C89" s="18">
        <f t="shared" si="4"/>
        <v>240.25</v>
      </c>
      <c r="D89" s="18">
        <f t="shared" si="5"/>
        <v>28.954648526077083</v>
      </c>
      <c r="E89"/>
      <c r="F89" s="11"/>
      <c r="J89"/>
    </row>
    <row r="90" spans="1:10" s="6" customFormat="1" ht="18.75" x14ac:dyDescent="0.3">
      <c r="A90" s="5" t="s">
        <v>4</v>
      </c>
      <c r="B90" s="5">
        <v>100</v>
      </c>
      <c r="C90" s="18">
        <f t="shared" si="4"/>
        <v>42.25</v>
      </c>
      <c r="D90" s="18">
        <f t="shared" si="5"/>
        <v>13.09750566893425</v>
      </c>
      <c r="E90"/>
      <c r="F90" s="11"/>
      <c r="J90"/>
    </row>
    <row r="91" spans="1:10" s="6" customFormat="1" ht="18.75" x14ac:dyDescent="0.3">
      <c r="A91" s="5" t="s">
        <v>4</v>
      </c>
      <c r="B91" s="5">
        <v>102</v>
      </c>
      <c r="C91" s="18">
        <f t="shared" si="4"/>
        <v>20.25</v>
      </c>
      <c r="D91" s="18">
        <f t="shared" si="5"/>
        <v>31.573696145124732</v>
      </c>
      <c r="E91"/>
      <c r="F91" s="11"/>
      <c r="J91"/>
    </row>
    <row r="92" spans="1:10" s="6" customFormat="1" ht="18.75" x14ac:dyDescent="0.3">
      <c r="A92" s="12" t="s">
        <v>4</v>
      </c>
      <c r="B92" s="5">
        <v>83</v>
      </c>
      <c r="C92" s="18">
        <f t="shared" si="4"/>
        <v>552.25</v>
      </c>
      <c r="D92" s="18">
        <f t="shared" si="5"/>
        <v>179.04988662131515</v>
      </c>
      <c r="E92"/>
      <c r="F92" s="11"/>
      <c r="J92"/>
    </row>
    <row r="93" spans="1:10" s="6" customFormat="1" ht="18.75" x14ac:dyDescent="0.3">
      <c r="A93" s="5" t="s">
        <v>5</v>
      </c>
      <c r="B93" s="5">
        <v>104</v>
      </c>
      <c r="C93" s="18">
        <f t="shared" si="4"/>
        <v>6.25</v>
      </c>
      <c r="D93" s="18">
        <f t="shared" ref="D93:D123" si="6">(B93-$I$12)^2</f>
        <v>569.82310093652461</v>
      </c>
      <c r="E93"/>
      <c r="F93" s="11"/>
      <c r="J93"/>
    </row>
    <row r="94" spans="1:10" s="6" customFormat="1" ht="18.75" x14ac:dyDescent="0.3">
      <c r="A94" s="5" t="s">
        <v>5</v>
      </c>
      <c r="B94" s="5">
        <v>140</v>
      </c>
      <c r="C94" s="18">
        <f t="shared" si="4"/>
        <v>1122.25</v>
      </c>
      <c r="D94" s="18">
        <f t="shared" si="6"/>
        <v>147.11342351716954</v>
      </c>
      <c r="E94"/>
      <c r="F94" s="11"/>
      <c r="J94"/>
    </row>
    <row r="95" spans="1:10" s="6" customFormat="1" ht="18.75" x14ac:dyDescent="0.3">
      <c r="A95" s="5" t="s">
        <v>5</v>
      </c>
      <c r="B95" s="5">
        <v>127</v>
      </c>
      <c r="C95" s="18">
        <f t="shared" si="4"/>
        <v>420.25</v>
      </c>
      <c r="D95" s="18">
        <f t="shared" si="6"/>
        <v>0.75858480749220203</v>
      </c>
      <c r="E95"/>
      <c r="F95" s="11"/>
      <c r="J95"/>
    </row>
    <row r="96" spans="1:10" s="6" customFormat="1" ht="18.75" x14ac:dyDescent="0.3">
      <c r="A96" s="5" t="s">
        <v>5</v>
      </c>
      <c r="B96" s="5">
        <v>120</v>
      </c>
      <c r="C96" s="18">
        <f t="shared" si="4"/>
        <v>182.25</v>
      </c>
      <c r="D96" s="18">
        <f t="shared" si="6"/>
        <v>61.952133194589031</v>
      </c>
      <c r="E96"/>
      <c r="F96" s="11"/>
      <c r="J96"/>
    </row>
    <row r="97" spans="1:10" s="6" customFormat="1" ht="18.75" x14ac:dyDescent="0.3">
      <c r="A97" s="5" t="s">
        <v>5</v>
      </c>
      <c r="B97" s="5">
        <v>132</v>
      </c>
      <c r="C97" s="18">
        <f t="shared" si="4"/>
        <v>650.25</v>
      </c>
      <c r="D97" s="18">
        <f t="shared" si="6"/>
        <v>17.048907388137327</v>
      </c>
      <c r="E97"/>
      <c r="F97" s="11"/>
      <c r="J97"/>
    </row>
    <row r="98" spans="1:10" s="6" customFormat="1" ht="18.75" x14ac:dyDescent="0.3">
      <c r="A98" s="5" t="s">
        <v>5</v>
      </c>
      <c r="B98" s="5">
        <v>147</v>
      </c>
      <c r="C98" s="18">
        <f t="shared" si="4"/>
        <v>1640.25</v>
      </c>
      <c r="D98" s="18">
        <f t="shared" si="6"/>
        <v>365.91987513007268</v>
      </c>
      <c r="E98"/>
      <c r="F98" s="11"/>
      <c r="J98"/>
    </row>
    <row r="99" spans="1:10" s="6" customFormat="1" ht="18.75" x14ac:dyDescent="0.3">
      <c r="A99" s="5" t="s">
        <v>5</v>
      </c>
      <c r="B99" s="5">
        <v>147</v>
      </c>
      <c r="C99" s="18">
        <f t="shared" si="4"/>
        <v>1640.25</v>
      </c>
      <c r="D99" s="18">
        <f t="shared" si="6"/>
        <v>365.91987513007268</v>
      </c>
      <c r="E99"/>
      <c r="F99" s="11"/>
      <c r="J99"/>
    </row>
    <row r="100" spans="1:10" s="6" customFormat="1" ht="18.75" x14ac:dyDescent="0.3">
      <c r="A100" s="5" t="s">
        <v>5</v>
      </c>
      <c r="B100" s="5">
        <v>156</v>
      </c>
      <c r="C100" s="18">
        <f t="shared" ref="C100:C123" si="7">(B100-$I$8)^2</f>
        <v>2450.25</v>
      </c>
      <c r="D100" s="18">
        <f t="shared" si="6"/>
        <v>791.24245577523391</v>
      </c>
      <c r="E100"/>
      <c r="F100" s="11"/>
      <c r="J100"/>
    </row>
    <row r="101" spans="1:10" s="6" customFormat="1" ht="18.75" x14ac:dyDescent="0.3">
      <c r="A101" s="5" t="s">
        <v>5</v>
      </c>
      <c r="B101" s="5">
        <v>139</v>
      </c>
      <c r="C101" s="18">
        <f t="shared" si="7"/>
        <v>1056.25</v>
      </c>
      <c r="D101" s="18">
        <f t="shared" si="6"/>
        <v>123.8553590010405</v>
      </c>
      <c r="E101"/>
      <c r="F101" s="11"/>
      <c r="J101"/>
    </row>
    <row r="102" spans="1:10" s="6" customFormat="1" ht="18.75" x14ac:dyDescent="0.3">
      <c r="A102" s="5" t="s">
        <v>5</v>
      </c>
      <c r="B102" s="5">
        <v>123</v>
      </c>
      <c r="C102" s="18">
        <f t="shared" si="7"/>
        <v>272.25</v>
      </c>
      <c r="D102" s="18">
        <f t="shared" si="6"/>
        <v>23.726326742976102</v>
      </c>
      <c r="E102"/>
      <c r="F102" s="11"/>
      <c r="J102"/>
    </row>
    <row r="103" spans="1:10" s="6" customFormat="1" ht="18.75" x14ac:dyDescent="0.3">
      <c r="A103" s="5" t="s">
        <v>5</v>
      </c>
      <c r="B103" s="5">
        <v>136</v>
      </c>
      <c r="C103" s="18">
        <f t="shared" si="7"/>
        <v>870.25</v>
      </c>
      <c r="D103" s="18">
        <f t="shared" si="6"/>
        <v>66.081165452653423</v>
      </c>
      <c r="E103"/>
      <c r="F103" s="11"/>
      <c r="J103"/>
    </row>
    <row r="104" spans="1:10" s="6" customFormat="1" ht="18.75" x14ac:dyDescent="0.3">
      <c r="A104" s="5" t="s">
        <v>5</v>
      </c>
      <c r="B104" s="5">
        <v>145</v>
      </c>
      <c r="C104" s="18">
        <f t="shared" si="7"/>
        <v>1482.25</v>
      </c>
      <c r="D104" s="18">
        <f t="shared" si="6"/>
        <v>293.40374609781463</v>
      </c>
      <c r="E104"/>
      <c r="F104" s="11"/>
      <c r="J104"/>
    </row>
    <row r="105" spans="1:10" s="6" customFormat="1" ht="18.75" x14ac:dyDescent="0.3">
      <c r="A105" s="5" t="s">
        <v>5</v>
      </c>
      <c r="B105" s="5">
        <v>131</v>
      </c>
      <c r="C105" s="18">
        <f t="shared" si="7"/>
        <v>600.25</v>
      </c>
      <c r="D105" s="18">
        <f t="shared" si="6"/>
        <v>9.7908428720083016</v>
      </c>
      <c r="E105"/>
      <c r="F105" s="11"/>
      <c r="J105"/>
    </row>
    <row r="106" spans="1:10" s="6" customFormat="1" ht="18.75" x14ac:dyDescent="0.3">
      <c r="A106" s="5" t="s">
        <v>5</v>
      </c>
      <c r="B106" s="5">
        <v>115</v>
      </c>
      <c r="C106" s="18">
        <f t="shared" si="7"/>
        <v>72.25</v>
      </c>
      <c r="D106" s="18">
        <f t="shared" si="6"/>
        <v>165.66181061394391</v>
      </c>
      <c r="E106"/>
      <c r="F106" s="11"/>
      <c r="J106"/>
    </row>
    <row r="107" spans="1:10" s="6" customFormat="1" ht="18.75" x14ac:dyDescent="0.3">
      <c r="A107" s="5" t="s">
        <v>5</v>
      </c>
      <c r="B107" s="5">
        <v>123</v>
      </c>
      <c r="C107" s="18">
        <f t="shared" si="7"/>
        <v>272.25</v>
      </c>
      <c r="D107" s="18">
        <f t="shared" si="6"/>
        <v>23.726326742976102</v>
      </c>
      <c r="E107"/>
      <c r="F107" s="11"/>
      <c r="J107"/>
    </row>
    <row r="108" spans="1:10" s="6" customFormat="1" ht="18.75" x14ac:dyDescent="0.3">
      <c r="A108" s="5" t="s">
        <v>5</v>
      </c>
      <c r="B108" s="5">
        <v>124</v>
      </c>
      <c r="C108" s="18">
        <f t="shared" si="7"/>
        <v>306.25</v>
      </c>
      <c r="D108" s="18">
        <f t="shared" si="6"/>
        <v>14.984391259105127</v>
      </c>
      <c r="E108"/>
      <c r="F108" s="11"/>
      <c r="J108"/>
    </row>
    <row r="109" spans="1:10" s="6" customFormat="1" ht="18.75" x14ac:dyDescent="0.3">
      <c r="A109" s="5" t="s">
        <v>5</v>
      </c>
      <c r="B109" s="5">
        <v>127</v>
      </c>
      <c r="C109" s="18">
        <f t="shared" si="7"/>
        <v>420.25</v>
      </c>
      <c r="D109" s="18">
        <f t="shared" si="6"/>
        <v>0.75858480749220203</v>
      </c>
      <c r="E109"/>
      <c r="F109" s="11"/>
      <c r="J109"/>
    </row>
    <row r="110" spans="1:10" s="6" customFormat="1" ht="18.75" x14ac:dyDescent="0.3">
      <c r="A110" s="5" t="s">
        <v>5</v>
      </c>
      <c r="B110" s="5">
        <v>119</v>
      </c>
      <c r="C110" s="18">
        <f t="shared" si="7"/>
        <v>156.25</v>
      </c>
      <c r="D110" s="18">
        <f t="shared" si="6"/>
        <v>78.694068678459999</v>
      </c>
      <c r="E110"/>
      <c r="F110" s="11"/>
      <c r="J110"/>
    </row>
    <row r="111" spans="1:10" s="6" customFormat="1" ht="18.75" x14ac:dyDescent="0.3">
      <c r="A111" s="5" t="s">
        <v>5</v>
      </c>
      <c r="B111" s="5">
        <v>117</v>
      </c>
      <c r="C111" s="18">
        <f t="shared" si="7"/>
        <v>110.25</v>
      </c>
      <c r="D111" s="18">
        <f t="shared" si="6"/>
        <v>118.17793964620195</v>
      </c>
      <c r="E111"/>
      <c r="F111" s="11"/>
      <c r="J111"/>
    </row>
    <row r="112" spans="1:10" s="6" customFormat="1" ht="18.75" x14ac:dyDescent="0.3">
      <c r="A112" s="5" t="s">
        <v>5</v>
      </c>
      <c r="B112" s="5">
        <v>134</v>
      </c>
      <c r="C112" s="18">
        <f t="shared" si="7"/>
        <v>756.25</v>
      </c>
      <c r="D112" s="18">
        <f t="shared" si="6"/>
        <v>37.56503642039538</v>
      </c>
      <c r="E112"/>
      <c r="F112" s="11"/>
      <c r="J112"/>
    </row>
    <row r="113" spans="1:10" s="6" customFormat="1" ht="18.75" x14ac:dyDescent="0.3">
      <c r="A113" s="5" t="s">
        <v>5</v>
      </c>
      <c r="B113" s="5">
        <v>134</v>
      </c>
      <c r="C113" s="18">
        <f t="shared" si="7"/>
        <v>756.25</v>
      </c>
      <c r="D113" s="18">
        <f t="shared" si="6"/>
        <v>37.56503642039538</v>
      </c>
      <c r="E113"/>
      <c r="F113" s="11"/>
      <c r="J113"/>
    </row>
    <row r="114" spans="1:10" s="6" customFormat="1" ht="18.75" x14ac:dyDescent="0.3">
      <c r="A114" s="5" t="s">
        <v>5</v>
      </c>
      <c r="B114" s="5">
        <v>123</v>
      </c>
      <c r="C114" s="18">
        <f t="shared" si="7"/>
        <v>272.25</v>
      </c>
      <c r="D114" s="18">
        <f t="shared" si="6"/>
        <v>23.726326742976102</v>
      </c>
      <c r="E114"/>
      <c r="F114" s="11"/>
      <c r="J114"/>
    </row>
    <row r="115" spans="1:10" s="6" customFormat="1" ht="18.75" x14ac:dyDescent="0.3">
      <c r="A115" s="5" t="s">
        <v>5</v>
      </c>
      <c r="B115" s="5">
        <v>133</v>
      </c>
      <c r="C115" s="18">
        <f t="shared" si="7"/>
        <v>702.25</v>
      </c>
      <c r="D115" s="18">
        <f t="shared" si="6"/>
        <v>26.306971904266351</v>
      </c>
      <c r="E115"/>
      <c r="F115" s="11"/>
      <c r="J115"/>
    </row>
    <row r="116" spans="1:10" s="6" customFormat="1" ht="18.75" x14ac:dyDescent="0.3">
      <c r="A116" s="5" t="s">
        <v>5</v>
      </c>
      <c r="B116" s="5">
        <v>120</v>
      </c>
      <c r="C116" s="18">
        <f t="shared" si="7"/>
        <v>182.25</v>
      </c>
      <c r="D116" s="18">
        <f t="shared" si="6"/>
        <v>61.952133194589031</v>
      </c>
      <c r="E116"/>
      <c r="F116" s="11"/>
      <c r="J116"/>
    </row>
    <row r="117" spans="1:10" s="6" customFormat="1" ht="18.75" x14ac:dyDescent="0.3">
      <c r="A117" s="5" t="s">
        <v>5</v>
      </c>
      <c r="B117" s="5">
        <v>127</v>
      </c>
      <c r="C117" s="18">
        <f t="shared" si="7"/>
        <v>420.25</v>
      </c>
      <c r="D117" s="18">
        <f t="shared" si="6"/>
        <v>0.75858480749220203</v>
      </c>
      <c r="E117"/>
      <c r="F117" s="11"/>
      <c r="J117"/>
    </row>
    <row r="118" spans="1:10" s="6" customFormat="1" ht="18.75" x14ac:dyDescent="0.3">
      <c r="A118" s="5" t="s">
        <v>5</v>
      </c>
      <c r="B118" s="5">
        <v>103</v>
      </c>
      <c r="C118" s="18">
        <f t="shared" si="7"/>
        <v>12.25</v>
      </c>
      <c r="D118" s="18">
        <f t="shared" si="6"/>
        <v>618.56503642039559</v>
      </c>
      <c r="E118"/>
      <c r="F118" s="11"/>
      <c r="J118"/>
    </row>
    <row r="119" spans="1:10" s="6" customFormat="1" ht="18.75" x14ac:dyDescent="0.3">
      <c r="A119" s="5" t="s">
        <v>5</v>
      </c>
      <c r="B119" s="5">
        <v>106</v>
      </c>
      <c r="C119" s="18">
        <f t="shared" si="7"/>
        <v>0.25</v>
      </c>
      <c r="D119" s="18">
        <f t="shared" si="6"/>
        <v>478.33922996878266</v>
      </c>
      <c r="E119"/>
      <c r="F119" s="11"/>
      <c r="J119"/>
    </row>
    <row r="120" spans="1:10" s="6" customFormat="1" ht="18.75" x14ac:dyDescent="0.3">
      <c r="A120" s="5" t="s">
        <v>5</v>
      </c>
      <c r="B120" s="5">
        <v>150</v>
      </c>
      <c r="C120" s="18">
        <f t="shared" si="7"/>
        <v>1892.25</v>
      </c>
      <c r="D120" s="18">
        <f t="shared" si="6"/>
        <v>489.69406867845976</v>
      </c>
      <c r="E120"/>
      <c r="F120" s="11"/>
      <c r="J120"/>
    </row>
    <row r="121" spans="1:10" s="6" customFormat="1" ht="18.75" x14ac:dyDescent="0.3">
      <c r="A121" s="5" t="s">
        <v>5</v>
      </c>
      <c r="B121" s="5">
        <v>103</v>
      </c>
      <c r="C121" s="18">
        <f t="shared" si="7"/>
        <v>12.25</v>
      </c>
      <c r="D121" s="18">
        <f t="shared" si="6"/>
        <v>618.56503642039559</v>
      </c>
      <c r="E121"/>
      <c r="F121" s="11"/>
      <c r="J121"/>
    </row>
    <row r="122" spans="1:10" s="6" customFormat="1" ht="18.75" x14ac:dyDescent="0.3">
      <c r="A122" s="5" t="s">
        <v>5</v>
      </c>
      <c r="B122" s="5">
        <v>124</v>
      </c>
      <c r="C122" s="18">
        <f t="shared" si="7"/>
        <v>306.25</v>
      </c>
      <c r="D122" s="18">
        <f t="shared" si="6"/>
        <v>14.984391259105127</v>
      </c>
      <c r="E122"/>
      <c r="F122" s="11"/>
      <c r="J122"/>
    </row>
    <row r="123" spans="1:10" s="6" customFormat="1" ht="18.75" x14ac:dyDescent="0.3">
      <c r="A123" s="5" t="s">
        <v>5</v>
      </c>
      <c r="B123" s="5">
        <v>135</v>
      </c>
      <c r="C123" s="18">
        <f t="shared" si="7"/>
        <v>812.25</v>
      </c>
      <c r="D123" s="18">
        <f t="shared" si="6"/>
        <v>50.823100936524405</v>
      </c>
      <c r="E123"/>
      <c r="F123" s="11"/>
      <c r="J123"/>
    </row>
  </sheetData>
  <conditionalFormatting sqref="E37 B51 A51:A55 A4:C5 A6:B50 C6:C123 H9:I9 H13:I13 H18:I21 D4:D71 H24:I24 F25:I47 F4:F24 G9:G24">
    <cfRule type="cellIs" dxfId="15" priority="10" operator="equal">
      <formula>""""""</formula>
    </cfRule>
  </conditionalFormatting>
  <conditionalFormatting sqref="E37 C4:C123 H9:I9 H13:I13 H18:I21 D4:D71 H24:I24 F25:I47 F4:F24 G9:G24">
    <cfRule type="containsText" dxfId="14" priority="9" operator="containsText" text=" ">
      <formula>NOT(ISERROR(SEARCH(" ",C4)))</formula>
    </cfRule>
  </conditionalFormatting>
  <conditionalFormatting sqref="H37:I37">
    <cfRule type="cellIs" dxfId="13" priority="6" operator="equal">
      <formula>""""""</formula>
    </cfRule>
  </conditionalFormatting>
  <conditionalFormatting sqref="H37:I37">
    <cfRule type="containsText" dxfId="12" priority="5" operator="containsText" text=" ">
      <formula>NOT(ISERROR(SEARCH(" ",H37)))</formula>
    </cfRule>
  </conditionalFormatting>
  <conditionalFormatting sqref="A65">
    <cfRule type="cellIs" dxfId="11" priority="4" operator="equal">
      <formula>""""""</formula>
    </cfRule>
  </conditionalFormatting>
  <conditionalFormatting sqref="A73">
    <cfRule type="cellIs" dxfId="10" priority="3" operator="equal">
      <formula>""""""</formula>
    </cfRule>
  </conditionalFormatting>
  <conditionalFormatting sqref="A78">
    <cfRule type="cellIs" dxfId="9" priority="2" operator="equal">
      <formula>""""""</formula>
    </cfRule>
  </conditionalFormatting>
  <conditionalFormatting sqref="A90">
    <cfRule type="cellIs" dxfId="8" priority="1" operator="equal">
      <formula>""""""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B76D-07B2-47DD-AF56-F9A59BDD0EAD}">
  <dimension ref="A1:H49"/>
  <sheetViews>
    <sheetView zoomScaleNormal="100" workbookViewId="0">
      <selection activeCell="G14" sqref="G14"/>
    </sheetView>
  </sheetViews>
  <sheetFormatPr baseColWidth="10" defaultColWidth="8.85546875" defaultRowHeight="15" x14ac:dyDescent="0.25"/>
  <cols>
    <col min="1" max="1" width="11.28515625" style="6" customWidth="1"/>
    <col min="2" max="2" width="16.7109375" style="6" customWidth="1"/>
    <col min="3" max="3" width="13.140625" style="6" customWidth="1"/>
    <col min="4" max="4" width="16.85546875" customWidth="1"/>
    <col min="5" max="5" width="8.7109375" style="11" customWidth="1"/>
    <col min="6" max="7" width="8.7109375" style="6" customWidth="1"/>
  </cols>
  <sheetData>
    <row r="1" spans="1:8" s="4" customFormat="1" ht="18.75" x14ac:dyDescent="0.3">
      <c r="A1" s="15" t="s">
        <v>2</v>
      </c>
      <c r="B1" s="15" t="s">
        <v>3</v>
      </c>
      <c r="C1" s="15" t="s">
        <v>4</v>
      </c>
      <c r="D1" s="31" t="s">
        <v>35</v>
      </c>
      <c r="E1" s="3"/>
      <c r="F1" s="2"/>
      <c r="G1" s="2"/>
    </row>
    <row r="2" spans="1:8" ht="18.75" x14ac:dyDescent="0.3">
      <c r="A2" s="5">
        <v>138</v>
      </c>
      <c r="B2" s="5">
        <v>89</v>
      </c>
      <c r="C2" s="5">
        <v>93</v>
      </c>
      <c r="D2" s="5">
        <v>104</v>
      </c>
      <c r="E2" s="7"/>
    </row>
    <row r="3" spans="1:8" ht="18.75" x14ac:dyDescent="0.3">
      <c r="A3" s="5">
        <v>86</v>
      </c>
      <c r="B3" s="5">
        <v>74</v>
      </c>
      <c r="C3" s="5">
        <v>117</v>
      </c>
      <c r="D3" s="5">
        <v>140</v>
      </c>
      <c r="E3" s="7"/>
      <c r="H3" s="8"/>
    </row>
    <row r="4" spans="1:8" ht="18.75" x14ac:dyDescent="0.3">
      <c r="A4" s="5">
        <v>109</v>
      </c>
      <c r="B4" s="5">
        <v>70</v>
      </c>
      <c r="C4" s="5">
        <v>102</v>
      </c>
      <c r="D4" s="5">
        <v>127</v>
      </c>
      <c r="E4" s="7"/>
    </row>
    <row r="5" spans="1:8" ht="18.75" x14ac:dyDescent="0.3">
      <c r="A5" s="5">
        <v>103</v>
      </c>
      <c r="B5" s="5">
        <v>82</v>
      </c>
      <c r="C5" s="5">
        <v>100</v>
      </c>
      <c r="D5" s="5">
        <v>120</v>
      </c>
      <c r="E5" s="7"/>
    </row>
    <row r="6" spans="1:8" ht="18.75" x14ac:dyDescent="0.3">
      <c r="A6" s="5">
        <v>106</v>
      </c>
      <c r="B6" s="5">
        <v>72</v>
      </c>
      <c r="C6" s="5">
        <v>94</v>
      </c>
      <c r="D6" s="5">
        <v>132</v>
      </c>
      <c r="E6" s="7"/>
    </row>
    <row r="7" spans="1:8" ht="18.75" x14ac:dyDescent="0.3">
      <c r="A7" s="5">
        <v>75</v>
      </c>
      <c r="B7" s="5">
        <v>60</v>
      </c>
      <c r="C7" s="5">
        <v>90</v>
      </c>
      <c r="D7" s="5">
        <v>147</v>
      </c>
      <c r="E7" s="7"/>
    </row>
    <row r="8" spans="1:8" ht="18.75" x14ac:dyDescent="0.3">
      <c r="A8" s="5">
        <v>122</v>
      </c>
      <c r="B8" s="5">
        <v>73</v>
      </c>
      <c r="C8" s="5">
        <v>90</v>
      </c>
      <c r="D8" s="5">
        <v>147</v>
      </c>
      <c r="E8" s="7"/>
    </row>
    <row r="9" spans="1:8" ht="18.75" x14ac:dyDescent="0.3">
      <c r="A9" s="5">
        <v>157</v>
      </c>
      <c r="B9" s="5">
        <v>70</v>
      </c>
      <c r="C9" s="5">
        <v>86</v>
      </c>
      <c r="D9" s="5">
        <v>156</v>
      </c>
      <c r="E9" s="7"/>
    </row>
    <row r="10" spans="1:8" ht="18.75" x14ac:dyDescent="0.3">
      <c r="A10" s="5">
        <v>112</v>
      </c>
      <c r="B10" s="5">
        <v>100</v>
      </c>
      <c r="C10" s="5">
        <v>88</v>
      </c>
      <c r="D10" s="5">
        <v>139</v>
      </c>
      <c r="E10" s="7"/>
    </row>
    <row r="11" spans="1:8" ht="18.75" x14ac:dyDescent="0.3">
      <c r="A11" s="5">
        <v>117</v>
      </c>
      <c r="B11" s="5">
        <v>59</v>
      </c>
      <c r="C11" s="5">
        <v>105</v>
      </c>
      <c r="D11" s="5">
        <v>123</v>
      </c>
      <c r="E11" s="7"/>
    </row>
    <row r="12" spans="1:8" ht="18.75" x14ac:dyDescent="0.3">
      <c r="A12" s="5">
        <v>114</v>
      </c>
      <c r="B12" s="5">
        <v>104</v>
      </c>
      <c r="C12" s="5">
        <v>82</v>
      </c>
      <c r="D12" s="5">
        <v>136</v>
      </c>
      <c r="E12" s="7"/>
    </row>
    <row r="13" spans="1:8" ht="18.75" x14ac:dyDescent="0.3">
      <c r="A13" s="5">
        <v>94</v>
      </c>
      <c r="B13" s="5">
        <v>75</v>
      </c>
      <c r="C13" s="5">
        <v>88</v>
      </c>
      <c r="D13" s="5">
        <v>145</v>
      </c>
      <c r="E13" s="7"/>
    </row>
    <row r="14" spans="1:8" ht="18.75" x14ac:dyDescent="0.3">
      <c r="A14" s="5">
        <v>122</v>
      </c>
      <c r="B14" s="5">
        <v>85</v>
      </c>
      <c r="C14" s="5">
        <v>111</v>
      </c>
      <c r="D14" s="5">
        <v>131</v>
      </c>
      <c r="E14" s="7"/>
    </row>
    <row r="15" spans="1:8" ht="18.75" x14ac:dyDescent="0.3">
      <c r="A15" s="5">
        <v>73</v>
      </c>
      <c r="B15" s="5">
        <v>77</v>
      </c>
      <c r="C15" s="5">
        <v>102</v>
      </c>
      <c r="D15" s="5">
        <v>115</v>
      </c>
      <c r="E15" s="7"/>
    </row>
    <row r="16" spans="1:8" ht="18.75" x14ac:dyDescent="0.3">
      <c r="A16" s="5">
        <v>145</v>
      </c>
      <c r="B16" s="5">
        <v>71</v>
      </c>
      <c r="C16" s="5">
        <v>96</v>
      </c>
      <c r="D16" s="5">
        <v>123</v>
      </c>
      <c r="E16" s="7"/>
    </row>
    <row r="17" spans="1:5" ht="18.75" x14ac:dyDescent="0.3">
      <c r="A17" s="5">
        <v>121</v>
      </c>
      <c r="B17" s="5">
        <v>116</v>
      </c>
      <c r="C17" s="5">
        <v>103</v>
      </c>
      <c r="D17" s="5">
        <v>124</v>
      </c>
      <c r="E17" s="7"/>
    </row>
    <row r="18" spans="1:5" ht="18.75" x14ac:dyDescent="0.3">
      <c r="A18" s="5">
        <v>123</v>
      </c>
      <c r="B18" s="5">
        <v>88</v>
      </c>
      <c r="C18" s="5">
        <v>101</v>
      </c>
      <c r="D18" s="5">
        <v>127</v>
      </c>
      <c r="E18" s="7"/>
    </row>
    <row r="19" spans="1:5" ht="18.75" x14ac:dyDescent="0.3">
      <c r="A19" s="5">
        <v>116</v>
      </c>
      <c r="B19" s="5">
        <v>91</v>
      </c>
      <c r="C19" s="5">
        <v>91</v>
      </c>
      <c r="D19" s="5">
        <v>119</v>
      </c>
      <c r="E19" s="7"/>
    </row>
    <row r="20" spans="1:5" ht="18.75" x14ac:dyDescent="0.3">
      <c r="A20" s="5">
        <v>133</v>
      </c>
      <c r="B20" s="5">
        <v>75</v>
      </c>
      <c r="C20" s="5">
        <v>100</v>
      </c>
      <c r="D20" s="5">
        <v>117</v>
      </c>
      <c r="E20" s="7"/>
    </row>
    <row r="21" spans="1:5" ht="18.75" x14ac:dyDescent="0.3">
      <c r="A21" s="5">
        <v>108</v>
      </c>
      <c r="B21" s="5">
        <v>108</v>
      </c>
      <c r="C21" s="5">
        <v>102</v>
      </c>
      <c r="D21" s="5">
        <v>134</v>
      </c>
      <c r="E21" s="7"/>
    </row>
    <row r="22" spans="1:5" ht="18.75" x14ac:dyDescent="0.3">
      <c r="A22" s="5">
        <v>102</v>
      </c>
      <c r="B22" s="5">
        <v>88</v>
      </c>
      <c r="C22" s="5">
        <v>83</v>
      </c>
      <c r="D22" s="5">
        <v>134</v>
      </c>
      <c r="E22" s="7"/>
    </row>
    <row r="23" spans="1:5" ht="18.75" x14ac:dyDescent="0.3">
      <c r="A23" s="5">
        <v>103</v>
      </c>
      <c r="B23" s="5">
        <v>88</v>
      </c>
      <c r="D23" s="5">
        <v>123</v>
      </c>
      <c r="E23" s="7"/>
    </row>
    <row r="24" spans="1:5" ht="18.75" x14ac:dyDescent="0.3">
      <c r="A24" s="5">
        <v>124</v>
      </c>
      <c r="B24" s="5">
        <v>84</v>
      </c>
      <c r="D24" s="5">
        <v>133</v>
      </c>
      <c r="E24" s="7"/>
    </row>
    <row r="25" spans="1:5" ht="18.75" x14ac:dyDescent="0.3">
      <c r="A25" s="5">
        <v>110</v>
      </c>
      <c r="B25" s="5">
        <v>98</v>
      </c>
      <c r="D25" s="5">
        <v>120</v>
      </c>
      <c r="E25" s="7"/>
    </row>
    <row r="26" spans="1:5" ht="18.75" x14ac:dyDescent="0.3">
      <c r="A26" s="5">
        <v>120</v>
      </c>
      <c r="B26" s="5">
        <v>93</v>
      </c>
      <c r="D26" s="5">
        <v>127</v>
      </c>
      <c r="E26" s="7"/>
    </row>
    <row r="27" spans="1:5" ht="18.75" x14ac:dyDescent="0.3">
      <c r="A27" s="5">
        <v>110</v>
      </c>
      <c r="B27" s="5">
        <v>87</v>
      </c>
      <c r="D27" s="5">
        <v>103</v>
      </c>
      <c r="E27" s="7"/>
    </row>
    <row r="28" spans="1:5" ht="18.75" x14ac:dyDescent="0.3">
      <c r="A28" s="5">
        <v>128</v>
      </c>
      <c r="B28" s="5">
        <v>75</v>
      </c>
      <c r="D28" s="5">
        <v>106</v>
      </c>
      <c r="E28" s="7"/>
    </row>
    <row r="29" spans="1:5" ht="18.75" x14ac:dyDescent="0.3">
      <c r="A29" s="5">
        <v>103</v>
      </c>
      <c r="B29" s="5">
        <v>80</v>
      </c>
      <c r="D29" s="5">
        <v>150</v>
      </c>
      <c r="E29" s="7"/>
    </row>
    <row r="30" spans="1:5" ht="18.75" x14ac:dyDescent="0.3">
      <c r="A30" s="5">
        <v>97</v>
      </c>
      <c r="B30" s="5">
        <v>103</v>
      </c>
      <c r="D30" s="5">
        <v>103</v>
      </c>
      <c r="E30" s="7"/>
    </row>
    <row r="31" spans="1:5" ht="18.75" x14ac:dyDescent="0.3">
      <c r="A31" s="5">
        <v>104</v>
      </c>
      <c r="D31" s="5">
        <v>124</v>
      </c>
      <c r="E31" s="7"/>
    </row>
    <row r="32" spans="1:5" ht="18.75" x14ac:dyDescent="0.3">
      <c r="A32" s="5">
        <v>104</v>
      </c>
      <c r="D32" s="5">
        <v>135</v>
      </c>
      <c r="E32" s="7"/>
    </row>
    <row r="33" spans="1:5" ht="18.75" x14ac:dyDescent="0.3">
      <c r="A33" s="5">
        <v>100</v>
      </c>
      <c r="D33" s="6"/>
      <c r="E33" s="7"/>
    </row>
    <row r="34" spans="1:5" ht="18.75" x14ac:dyDescent="0.3">
      <c r="A34" s="5">
        <v>102</v>
      </c>
      <c r="D34" s="6"/>
      <c r="E34" s="7"/>
    </row>
    <row r="35" spans="1:5" ht="18.75" x14ac:dyDescent="0.3">
      <c r="A35" s="5">
        <v>105</v>
      </c>
      <c r="D35" s="6"/>
      <c r="E35" s="9"/>
    </row>
    <row r="36" spans="1:5" ht="18.75" x14ac:dyDescent="0.3">
      <c r="A36" s="5">
        <v>73</v>
      </c>
      <c r="D36" s="6"/>
      <c r="E36" s="9"/>
    </row>
    <row r="37" spans="1:5" ht="18.75" x14ac:dyDescent="0.3">
      <c r="A37" s="5">
        <v>109</v>
      </c>
      <c r="D37" s="6"/>
      <c r="E37" s="9"/>
    </row>
    <row r="38" spans="1:5" ht="18.75" x14ac:dyDescent="0.3">
      <c r="A38" s="5">
        <v>153</v>
      </c>
      <c r="D38" s="6"/>
      <c r="E38" s="9"/>
    </row>
    <row r="39" spans="1:5" ht="18.75" x14ac:dyDescent="0.3">
      <c r="A39" s="5">
        <v>113</v>
      </c>
      <c r="D39" s="6"/>
      <c r="E39" s="9"/>
    </row>
    <row r="40" spans="1:5" ht="18.75" x14ac:dyDescent="0.3">
      <c r="A40" s="5">
        <v>123</v>
      </c>
      <c r="D40" s="6"/>
      <c r="E40" s="9"/>
    </row>
    <row r="41" spans="1:5" x14ac:dyDescent="0.25">
      <c r="D41" s="6"/>
      <c r="E41" s="9"/>
    </row>
    <row r="42" spans="1:5" x14ac:dyDescent="0.25">
      <c r="D42" s="6"/>
      <c r="E42" s="9"/>
    </row>
    <row r="43" spans="1:5" x14ac:dyDescent="0.25">
      <c r="D43" s="6"/>
      <c r="E43" s="9"/>
    </row>
    <row r="44" spans="1:5" x14ac:dyDescent="0.25">
      <c r="D44" s="6"/>
      <c r="E44" s="9"/>
    </row>
    <row r="45" spans="1:5" x14ac:dyDescent="0.25">
      <c r="D45" s="6"/>
      <c r="E45" s="9"/>
    </row>
    <row r="46" spans="1:5" x14ac:dyDescent="0.25">
      <c r="D46" s="6"/>
      <c r="E46" s="9"/>
    </row>
    <row r="47" spans="1:5" x14ac:dyDescent="0.25">
      <c r="D47" s="6"/>
      <c r="E47" s="9"/>
    </row>
    <row r="48" spans="1:5" x14ac:dyDescent="0.25">
      <c r="D48" s="6"/>
      <c r="E48" s="9"/>
    </row>
    <row r="49" spans="4:5" x14ac:dyDescent="0.25">
      <c r="D49" s="6"/>
      <c r="E49" s="9"/>
    </row>
  </sheetData>
  <conditionalFormatting sqref="E2:F45 C2:C45 D35 B41:B49 A1:B40">
    <cfRule type="cellIs" dxfId="7" priority="6" operator="equal">
      <formula>""""""</formula>
    </cfRule>
  </conditionalFormatting>
  <conditionalFormatting sqref="E2:F45 B2:B49 C2:C45 D35">
    <cfRule type="containsText" dxfId="6" priority="5" operator="containsText" text=" ">
      <formula>NOT(ISERROR(SEARCH(" ",B2)))</formula>
    </cfRule>
  </conditionalFormatting>
  <conditionalFormatting sqref="G2:G45">
    <cfRule type="cellIs" dxfId="5" priority="4" operator="equal">
      <formula>""""""</formula>
    </cfRule>
  </conditionalFormatting>
  <conditionalFormatting sqref="G2:G45">
    <cfRule type="containsText" dxfId="4" priority="3" operator="containsText" text=" ">
      <formula>NOT(ISERROR(SEARCH(" ",G2)))</formula>
    </cfRule>
  </conditionalFormatting>
  <conditionalFormatting sqref="G35">
    <cfRule type="cellIs" dxfId="3" priority="2" operator="equal">
      <formula>""""""</formula>
    </cfRule>
  </conditionalFormatting>
  <conditionalFormatting sqref="G35">
    <cfRule type="containsText" dxfId="2" priority="1" operator="containsText" text=" ">
      <formula>NOT(ISERROR(SEARCH(" ",G35)))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2021-343E-4B05-82EB-29AF5F38321F}">
  <dimension ref="A1:G20"/>
  <sheetViews>
    <sheetView workbookViewId="0">
      <selection activeCell="F13" sqref="F13"/>
    </sheetView>
  </sheetViews>
  <sheetFormatPr baseColWidth="10" defaultRowHeight="15" x14ac:dyDescent="0.25"/>
  <cols>
    <col min="6" max="6" width="12" bestFit="1" customWidth="1"/>
  </cols>
  <sheetData>
    <row r="1" spans="1:7" x14ac:dyDescent="0.25">
      <c r="A1" t="s">
        <v>11</v>
      </c>
    </row>
    <row r="3" spans="1:7" ht="15.75" thickBot="1" x14ac:dyDescent="0.3">
      <c r="A3" t="s">
        <v>12</v>
      </c>
    </row>
    <row r="4" spans="1:7" x14ac:dyDescent="0.25">
      <c r="A4" s="22" t="s">
        <v>13</v>
      </c>
      <c r="B4" s="22" t="s">
        <v>14</v>
      </c>
      <c r="C4" s="22" t="s">
        <v>15</v>
      </c>
      <c r="D4" s="22" t="s">
        <v>16</v>
      </c>
      <c r="E4" s="22" t="s">
        <v>17</v>
      </c>
    </row>
    <row r="5" spans="1:7" x14ac:dyDescent="0.25">
      <c r="A5" t="s">
        <v>2</v>
      </c>
      <c r="B5">
        <v>39</v>
      </c>
      <c r="C5">
        <v>4357</v>
      </c>
      <c r="D5">
        <v>111.71794871794872</v>
      </c>
      <c r="E5">
        <v>353.15519568151149</v>
      </c>
    </row>
    <row r="6" spans="1:7" x14ac:dyDescent="0.25">
      <c r="A6" t="s">
        <v>3</v>
      </c>
      <c r="B6">
        <v>29</v>
      </c>
      <c r="C6">
        <v>2435</v>
      </c>
      <c r="D6">
        <v>83.965517241379317</v>
      </c>
      <c r="E6">
        <v>195.17733990147826</v>
      </c>
    </row>
    <row r="7" spans="1:7" x14ac:dyDescent="0.25">
      <c r="A7" t="s">
        <v>4</v>
      </c>
      <c r="B7">
        <v>21</v>
      </c>
      <c r="C7">
        <v>2024</v>
      </c>
      <c r="D7">
        <v>96.38095238095238</v>
      </c>
      <c r="E7">
        <v>83.047619047619065</v>
      </c>
    </row>
    <row r="8" spans="1:7" ht="15.75" thickBot="1" x14ac:dyDescent="0.3">
      <c r="A8" s="23" t="s">
        <v>5</v>
      </c>
      <c r="B8" s="23">
        <v>31</v>
      </c>
      <c r="C8" s="23">
        <v>3964</v>
      </c>
      <c r="D8" s="23">
        <v>127.87096774193549</v>
      </c>
      <c r="E8" s="23">
        <v>189.91612903225857</v>
      </c>
    </row>
    <row r="9" spans="1:7" x14ac:dyDescent="0.25">
      <c r="D9">
        <f>AVERAGE(D5:D8)</f>
        <v>104.98384652055398</v>
      </c>
    </row>
    <row r="11" spans="1:7" ht="15.75" thickBot="1" x14ac:dyDescent="0.3">
      <c r="A11" t="s">
        <v>18</v>
      </c>
      <c r="F11" s="28" t="s">
        <v>9</v>
      </c>
    </row>
    <row r="12" spans="1:7" x14ac:dyDescent="0.25">
      <c r="A12" s="22" t="s">
        <v>19</v>
      </c>
      <c r="B12" s="22" t="s">
        <v>20</v>
      </c>
      <c r="C12" s="22" t="s">
        <v>21</v>
      </c>
      <c r="D12" s="22" t="s">
        <v>22</v>
      </c>
      <c r="E12" s="22" t="s">
        <v>23</v>
      </c>
      <c r="F12" s="22" t="s">
        <v>24</v>
      </c>
      <c r="G12" s="22" t="s">
        <v>25</v>
      </c>
    </row>
    <row r="13" spans="1:7" x14ac:dyDescent="0.25">
      <c r="A13" t="s">
        <v>26</v>
      </c>
      <c r="B13">
        <v>32096.700794941065</v>
      </c>
      <c r="C13">
        <v>3</v>
      </c>
      <c r="D13">
        <v>10698.900264980355</v>
      </c>
      <c r="E13">
        <v>47.291021644812055</v>
      </c>
      <c r="F13" s="32">
        <v>4.86634931357848E-20</v>
      </c>
      <c r="G13">
        <v>2.6828094071218986</v>
      </c>
    </row>
    <row r="14" spans="1:7" x14ac:dyDescent="0.25">
      <c r="A14" t="s">
        <v>27</v>
      </c>
      <c r="B14" s="27">
        <v>26243.299205058935</v>
      </c>
      <c r="C14">
        <v>116</v>
      </c>
      <c r="D14">
        <v>226.235337974646</v>
      </c>
    </row>
    <row r="16" spans="1:7" ht="15.75" thickBot="1" x14ac:dyDescent="0.3">
      <c r="A16" s="23" t="s">
        <v>28</v>
      </c>
      <c r="B16" s="25">
        <v>58340</v>
      </c>
      <c r="C16" s="23">
        <v>119</v>
      </c>
      <c r="D16" s="23"/>
      <c r="E16" s="23"/>
      <c r="F16" s="23"/>
      <c r="G16" s="23"/>
    </row>
    <row r="18" spans="1:2" ht="23.25" x14ac:dyDescent="0.35">
      <c r="B18" s="24" t="s">
        <v>29</v>
      </c>
    </row>
    <row r="20" spans="1:2" ht="23.25" x14ac:dyDescent="0.35">
      <c r="A20" s="26" t="s">
        <v>30</v>
      </c>
    </row>
  </sheetData>
  <conditionalFormatting sqref="A20 B18">
    <cfRule type="cellIs" dxfId="1" priority="2" operator="equal">
      <formula>""""""</formula>
    </cfRule>
  </conditionalFormatting>
  <conditionalFormatting sqref="A20 B18">
    <cfRule type="containsText" dxfId="0" priority="1" operator="containsText" text=" ">
      <formula>NOT(ISERROR(SEARCH(" ",A18)))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B3F8-5060-410D-8D43-1DED2C6D41A3}">
  <dimension ref="A1:G28"/>
  <sheetViews>
    <sheetView workbookViewId="0">
      <selection activeCell="D26" sqref="D26"/>
    </sheetView>
  </sheetViews>
  <sheetFormatPr baseColWidth="10" defaultRowHeight="15" x14ac:dyDescent="0.25"/>
  <cols>
    <col min="2" max="2" width="20.85546875" customWidth="1"/>
  </cols>
  <sheetData>
    <row r="1" spans="1:7" x14ac:dyDescent="0.25">
      <c r="A1" t="s">
        <v>11</v>
      </c>
    </row>
    <row r="3" spans="1:7" ht="15.75" thickBot="1" x14ac:dyDescent="0.3">
      <c r="A3" t="s">
        <v>12</v>
      </c>
    </row>
    <row r="4" spans="1:7" x14ac:dyDescent="0.25">
      <c r="A4" s="22" t="s">
        <v>13</v>
      </c>
      <c r="B4" s="22" t="s">
        <v>14</v>
      </c>
      <c r="C4" s="22" t="s">
        <v>15</v>
      </c>
      <c r="D4" s="22" t="s">
        <v>16</v>
      </c>
      <c r="E4" s="22" t="s">
        <v>17</v>
      </c>
    </row>
    <row r="5" spans="1:7" x14ac:dyDescent="0.25">
      <c r="A5" t="s">
        <v>2</v>
      </c>
      <c r="B5">
        <v>39</v>
      </c>
      <c r="C5">
        <v>4357</v>
      </c>
      <c r="D5">
        <v>111.71794871794872</v>
      </c>
      <c r="E5">
        <v>353.15519568151149</v>
      </c>
    </row>
    <row r="6" spans="1:7" x14ac:dyDescent="0.25">
      <c r="A6" t="s">
        <v>3</v>
      </c>
      <c r="B6">
        <v>29</v>
      </c>
      <c r="C6">
        <v>2435</v>
      </c>
      <c r="D6">
        <v>83.965517241379317</v>
      </c>
      <c r="E6">
        <v>195.17733990147826</v>
      </c>
    </row>
    <row r="7" spans="1:7" x14ac:dyDescent="0.25">
      <c r="A7" t="s">
        <v>4</v>
      </c>
      <c r="B7">
        <v>21</v>
      </c>
      <c r="C7">
        <v>2024</v>
      </c>
      <c r="D7">
        <v>96.38095238095238</v>
      </c>
      <c r="E7">
        <v>83.047619047619065</v>
      </c>
    </row>
    <row r="8" spans="1:7" ht="15.75" thickBot="1" x14ac:dyDescent="0.3">
      <c r="A8" s="23" t="s">
        <v>5</v>
      </c>
      <c r="B8" s="23">
        <v>31</v>
      </c>
      <c r="C8" s="23">
        <v>3964</v>
      </c>
      <c r="D8" s="23">
        <v>127.87096774193549</v>
      </c>
      <c r="E8" s="23">
        <v>189.91612903225857</v>
      </c>
    </row>
    <row r="11" spans="1:7" ht="15.75" thickBot="1" x14ac:dyDescent="0.3">
      <c r="A11" t="s">
        <v>18</v>
      </c>
    </row>
    <row r="12" spans="1:7" x14ac:dyDescent="0.25">
      <c r="A12" s="22" t="s">
        <v>19</v>
      </c>
      <c r="B12" s="22" t="s">
        <v>20</v>
      </c>
      <c r="C12" s="22" t="s">
        <v>21</v>
      </c>
      <c r="D12" s="22" t="s">
        <v>22</v>
      </c>
      <c r="E12" s="22" t="s">
        <v>23</v>
      </c>
      <c r="F12" s="22" t="s">
        <v>24</v>
      </c>
      <c r="G12" s="22" t="s">
        <v>25</v>
      </c>
    </row>
    <row r="13" spans="1:7" x14ac:dyDescent="0.25">
      <c r="A13" t="s">
        <v>26</v>
      </c>
      <c r="B13">
        <v>32096.700794941065</v>
      </c>
      <c r="C13">
        <v>3</v>
      </c>
      <c r="D13">
        <v>10698.900264980355</v>
      </c>
      <c r="E13">
        <v>47.291021644812055</v>
      </c>
      <c r="F13">
        <v>4.866349313578483E-20</v>
      </c>
      <c r="G13">
        <v>2.6828094071218986</v>
      </c>
    </row>
    <row r="14" spans="1:7" x14ac:dyDescent="0.25">
      <c r="A14" t="s">
        <v>27</v>
      </c>
      <c r="B14">
        <v>26243.299205058935</v>
      </c>
      <c r="C14">
        <v>116</v>
      </c>
      <c r="D14">
        <v>226.235337974646</v>
      </c>
    </row>
    <row r="16" spans="1:7" ht="15.75" thickBot="1" x14ac:dyDescent="0.3">
      <c r="A16" s="23" t="s">
        <v>28</v>
      </c>
      <c r="B16" s="23">
        <v>58340</v>
      </c>
      <c r="C16" s="23">
        <v>119</v>
      </c>
      <c r="D16" s="23"/>
      <c r="E16" s="23"/>
      <c r="F16" s="23"/>
      <c r="G16" s="23"/>
    </row>
    <row r="20" spans="2:5" ht="21" x14ac:dyDescent="0.35">
      <c r="C20" s="29">
        <f>D6-D5</f>
        <v>-27.752431476569399</v>
      </c>
    </row>
    <row r="21" spans="2:5" ht="21" x14ac:dyDescent="0.35">
      <c r="C21" s="29"/>
    </row>
    <row r="22" spans="2:5" ht="21" x14ac:dyDescent="0.35">
      <c r="B22" s="29" t="s">
        <v>31</v>
      </c>
      <c r="C22" s="29">
        <f>B5+B6-2</f>
        <v>66</v>
      </c>
    </row>
    <row r="23" spans="2:5" ht="21" x14ac:dyDescent="0.35">
      <c r="C23" s="29">
        <f>_xlfn.T.INV(1-0.05/2,C22)</f>
        <v>1.996564418952312</v>
      </c>
    </row>
    <row r="24" spans="2:5" ht="21" x14ac:dyDescent="0.35">
      <c r="C24" s="29"/>
    </row>
    <row r="25" spans="2:5" ht="21" x14ac:dyDescent="0.35">
      <c r="C25" s="29">
        <f>((B5-1)*E5+(B6-1)*E6)/C22</f>
        <v>286.13428716877013</v>
      </c>
    </row>
    <row r="26" spans="2:5" ht="21" x14ac:dyDescent="0.35">
      <c r="B26" s="30" t="s">
        <v>32</v>
      </c>
      <c r="C26" s="30">
        <f>C23*SQRT(C25*((1/B5)+(1/B6)))</f>
        <v>8.2811648888511105</v>
      </c>
      <c r="D26">
        <f>(1/B5)+(1/B6)</f>
        <v>6.0123784261715295E-2</v>
      </c>
    </row>
    <row r="27" spans="2:5" ht="21" x14ac:dyDescent="0.35">
      <c r="B27" s="29" t="s">
        <v>33</v>
      </c>
      <c r="C27" s="29">
        <f>C20-C26</f>
        <v>-36.033596365420507</v>
      </c>
      <c r="D27">
        <f>C25*D26</f>
        <v>17.203476151614826</v>
      </c>
      <c r="E27">
        <f>C23*SQRT(D27)</f>
        <v>8.2811648888511105</v>
      </c>
    </row>
    <row r="28" spans="2:5" ht="21" x14ac:dyDescent="0.35">
      <c r="B28" s="29" t="s">
        <v>34</v>
      </c>
      <c r="C28" s="29">
        <f>C20+C26</f>
        <v>-19.47126658771829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B09-2137-4A72-9EF0-510A726FCD63}">
  <dimension ref="A1:A2"/>
  <sheetViews>
    <sheetView tabSelected="1" workbookViewId="0">
      <selection activeCell="J8" sqref="J8"/>
    </sheetView>
  </sheetViews>
  <sheetFormatPr baseColWidth="10" defaultRowHeight="15" x14ac:dyDescent="0.25"/>
  <sheetData>
    <row r="1" customFormat="1" x14ac:dyDescent="0.25"/>
    <row r="2" customForma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Graphiques</vt:lpstr>
      </vt:variant>
      <vt:variant>
        <vt:i4>2</vt:i4>
      </vt:variant>
    </vt:vector>
  </HeadingPairs>
  <TitlesOfParts>
    <vt:vector size="8" baseType="lpstr">
      <vt:lpstr>Donnees</vt:lpstr>
      <vt:lpstr>Calcul_F_pvalue</vt:lpstr>
      <vt:lpstr>Donnees_Anova</vt:lpstr>
      <vt:lpstr>Anova_Excel</vt:lpstr>
      <vt:lpstr>Anova_IC</vt:lpstr>
      <vt:lpstr>Anova__SolutionComplète</vt:lpstr>
      <vt:lpstr>Graphe_VarInter</vt:lpstr>
      <vt:lpstr>VarItra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Btissam</dc:creator>
  <cp:lastModifiedBy>Btissam</cp:lastModifiedBy>
  <dcterms:created xsi:type="dcterms:W3CDTF">2023-02-24T08:46:51Z</dcterms:created>
  <dcterms:modified xsi:type="dcterms:W3CDTF">2023-02-28T09:57:58Z</dcterms:modified>
</cp:coreProperties>
</file>